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D:\Larisa Spanciuc\Desktop\AS2025\XLSX\7 Invatamant, stiinta si proprietate intelectuala\"/>
    </mc:Choice>
  </mc:AlternateContent>
  <xr:revisionPtr revIDLastSave="0" documentId="13_ncr:1_{02F55D7D-D607-4BBE-9246-33DDF81804F9}" xr6:coauthVersionLast="47" xr6:coauthVersionMax="47" xr10:uidLastSave="{00000000-0000-0000-0000-000000000000}"/>
  <bookViews>
    <workbookView xWindow="14340" yWindow="225" windowWidth="12240" windowHeight="14835" tabRatio="730" xr2:uid="{00000000-000D-0000-FFFF-FFFF00000000}"/>
  </bookViews>
  <sheets>
    <sheet name="1." sheetId="1" r:id="rId1"/>
    <sheet name="2." sheetId="4" r:id="rId2"/>
    <sheet name="3." sheetId="5" r:id="rId3"/>
    <sheet name="4t" sheetId="3" r:id="rId4"/>
    <sheet name="5." sheetId="6" r:id="rId5"/>
    <sheet name="6." sheetId="7" r:id="rId6"/>
    <sheet name="7.~" sheetId="9" r:id="rId7"/>
    <sheet name="8." sheetId="10" r:id="rId8"/>
    <sheet name="9t" sheetId="8" r:id="rId9"/>
    <sheet name="10." sheetId="11" r:id="rId10"/>
    <sheet name="11." sheetId="12" r:id="rId11"/>
    <sheet name="12." sheetId="13" r:id="rId12"/>
    <sheet name="13.~" sheetId="14" r:id="rId13"/>
    <sheet name="14." sheetId="15" r:id="rId14"/>
    <sheet name="15.~" sheetId="16" r:id="rId15"/>
    <sheet name="16." sheetId="17" r:id="rId16"/>
    <sheet name="17." sheetId="18" r:id="rId17"/>
    <sheet name="18." sheetId="19" r:id="rId18"/>
    <sheet name="19.~" sheetId="20" r:id="rId19"/>
    <sheet name="20." sheetId="21" r:id="rId20"/>
    <sheet name="21t" sheetId="22" r:id="rId21"/>
    <sheet name="22." sheetId="23" r:id="rId22"/>
    <sheet name="23.~" sheetId="24" r:id="rId23"/>
    <sheet name="24." sheetId="25" r:id="rId24"/>
    <sheet name="25.~" sheetId="26" r:id="rId25"/>
    <sheet name="26.~" sheetId="27" r:id="rId26"/>
    <sheet name="27." sheetId="29" r:id="rId27"/>
    <sheet name="28." sheetId="30" r:id="rId28"/>
    <sheet name="29t" sheetId="28" r:id="rId29"/>
    <sheet name="30." sheetId="31" r:id="rId30"/>
    <sheet name="31." sheetId="32" r:id="rId31"/>
    <sheet name="32." sheetId="33" r:id="rId32"/>
    <sheet name="33.~" sheetId="34" r:id="rId33"/>
    <sheet name="34.~" sheetId="35" r:id="rId34"/>
    <sheet name="35." sheetId="36" r:id="rId35"/>
    <sheet name="36." sheetId="37" r:id="rId36"/>
    <sheet name="37." sheetId="38" r:id="rId37"/>
    <sheet name="38.~" sheetId="39" r:id="rId38"/>
    <sheet name="39.~" sheetId="40" r:id="rId39"/>
    <sheet name="40." sheetId="41" r:id="rId40"/>
    <sheet name="41t" sheetId="42" r:id="rId41"/>
    <sheet name="42." sheetId="43" r:id="rId42"/>
    <sheet name="43." sheetId="44" r:id="rId4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 i="5" l="1"/>
  <c r="M5" i="8"/>
  <c r="N6" i="15"/>
  <c r="G5" i="5"/>
  <c r="N4" i="4"/>
  <c r="S19" i="3"/>
  <c r="S20" i="3"/>
  <c r="S21" i="3"/>
  <c r="S22" i="3"/>
  <c r="S23" i="3"/>
  <c r="S24" i="3"/>
  <c r="S25" i="3"/>
  <c r="S26" i="3"/>
  <c r="S27" i="3"/>
  <c r="S28" i="3"/>
  <c r="S29" i="3"/>
  <c r="S30" i="3"/>
  <c r="S31" i="3"/>
  <c r="S32" i="3"/>
  <c r="S33" i="3"/>
  <c r="S34" i="3"/>
  <c r="S35" i="3"/>
  <c r="S36" i="3"/>
  <c r="S37" i="3"/>
  <c r="S38" i="3"/>
  <c r="S41" i="3"/>
  <c r="S42" i="3"/>
  <c r="S8" i="3"/>
  <c r="S11" i="3"/>
  <c r="S18" i="3"/>
  <c r="S17" i="3"/>
  <c r="S16" i="3"/>
  <c r="S15" i="3"/>
  <c r="S14" i="3"/>
  <c r="S13" i="3"/>
  <c r="S12" i="3"/>
  <c r="S10" i="3"/>
  <c r="S9" i="3"/>
  <c r="S7" i="3"/>
  <c r="S6" i="3"/>
  <c r="S5" i="3"/>
  <c r="S4" i="3"/>
</calcChain>
</file>

<file path=xl/sharedStrings.xml><?xml version="1.0" encoding="utf-8"?>
<sst xmlns="http://schemas.openxmlformats.org/spreadsheetml/2006/main" count="1459" uniqueCount="522">
  <si>
    <t xml:space="preserve"> </t>
  </si>
  <si>
    <r>
      <t xml:space="preserve">Elevi la 10 000 locuitori
</t>
    </r>
    <r>
      <rPr>
        <i/>
        <sz val="8"/>
        <rFont val="Arial"/>
        <family val="2"/>
        <charset val="204"/>
      </rPr>
      <t>Учащихся на 10 000 жителей
Students per 10 000 inhabitants</t>
    </r>
  </si>
  <si>
    <r>
      <t xml:space="preserve">Elevi la 10 000 locuitori 
</t>
    </r>
    <r>
      <rPr>
        <i/>
        <sz val="8"/>
        <rFont val="Arial"/>
        <family val="2"/>
        <charset val="204"/>
      </rPr>
      <t>Учащиеся на 10 000 жителей
Students per 10 000 inhabitants</t>
    </r>
  </si>
  <si>
    <r>
      <t xml:space="preserve">Absolvenți la 10 000 locuitori
</t>
    </r>
    <r>
      <rPr>
        <i/>
        <sz val="8"/>
        <rFont val="Arial"/>
        <family val="2"/>
        <charset val="204"/>
      </rPr>
      <t>Выпкскников на 10 000 жителей
Graduates per 10 000 inhabitants</t>
    </r>
  </si>
  <si>
    <r>
      <t xml:space="preserve">Elevi / </t>
    </r>
    <r>
      <rPr>
        <i/>
        <sz val="8"/>
        <rFont val="Arial CYR"/>
      </rPr>
      <t xml:space="preserve">Учащиеся </t>
    </r>
    <r>
      <rPr>
        <sz val="8"/>
        <rFont val="Arial Cyr"/>
      </rPr>
      <t>/</t>
    </r>
    <r>
      <rPr>
        <i/>
        <sz val="8"/>
        <rFont val="Arial CYR"/>
      </rPr>
      <t xml:space="preserve"> Students</t>
    </r>
  </si>
  <si>
    <r>
      <t xml:space="preserve">Ponderea elevilor în bază de contract 
</t>
    </r>
    <r>
      <rPr>
        <i/>
        <sz val="8"/>
        <rFont val="Arial"/>
        <family val="2"/>
        <charset val="204"/>
      </rPr>
      <t>Удельный вес учащихся на контрактной основе 
Share of students on a contract basis</t>
    </r>
  </si>
  <si>
    <r>
      <t xml:space="preserve">Numărul total de elevi 
</t>
    </r>
    <r>
      <rPr>
        <i/>
        <sz val="8"/>
        <rFont val="Arial"/>
        <family val="2"/>
        <charset val="204"/>
      </rPr>
      <t>Общая численность учащихся</t>
    </r>
    <r>
      <rPr>
        <sz val="8"/>
        <rFont val="Arial"/>
        <family val="2"/>
        <charset val="204"/>
      </rPr>
      <t xml:space="preserve"> 
</t>
    </r>
    <r>
      <rPr>
        <i/>
        <sz val="8"/>
        <rFont val="Arial"/>
        <family val="2"/>
        <charset val="204"/>
      </rPr>
      <t>Total number of students</t>
    </r>
  </si>
  <si>
    <r>
      <t xml:space="preserve">Numărul de elevi 
</t>
    </r>
    <r>
      <rPr>
        <i/>
        <sz val="8"/>
        <rFont val="Arial"/>
        <family val="2"/>
        <charset val="204"/>
      </rPr>
      <t>Численность учащихся 
Number of students</t>
    </r>
  </si>
  <si>
    <r>
      <t xml:space="preserve">Elevi / </t>
    </r>
    <r>
      <rPr>
        <i/>
        <sz val="8"/>
        <rFont val="Arial"/>
        <family val="2"/>
        <charset val="204"/>
      </rPr>
      <t xml:space="preserve">Учащиеся </t>
    </r>
    <r>
      <rPr>
        <sz val="8"/>
        <rFont val="Arial"/>
        <family val="2"/>
        <charset val="204"/>
      </rPr>
      <t xml:space="preserve">/ </t>
    </r>
    <r>
      <rPr>
        <i/>
        <sz val="8"/>
        <rFont val="Arial"/>
        <family val="2"/>
        <charset val="204"/>
      </rPr>
      <t>Students</t>
    </r>
  </si>
  <si>
    <r>
      <t xml:space="preserve">Total   
</t>
    </r>
    <r>
      <rPr>
        <i/>
        <sz val="8"/>
        <rFont val="Arial"/>
        <family val="2"/>
        <charset val="204"/>
      </rPr>
      <t xml:space="preserve">Всего   
Total    </t>
    </r>
  </si>
  <si>
    <r>
      <t xml:space="preserve">din aceştia, în bază de contract   
</t>
    </r>
    <r>
      <rPr>
        <i/>
        <sz val="8"/>
        <rFont val="Arial"/>
        <family val="2"/>
        <charset val="204"/>
      </rPr>
      <t xml:space="preserve">из них по контракту   
of them, on a contract basis   </t>
    </r>
  </si>
  <si>
    <r>
      <rPr>
        <sz val="8"/>
        <rFont val="Arial Cyr"/>
      </rPr>
      <t xml:space="preserve">CicluI I  </t>
    </r>
    <r>
      <rPr>
        <i/>
        <sz val="8"/>
        <rFont val="Arial CYR"/>
      </rPr>
      <t xml:space="preserve">
I Цикл 
Cycle I  </t>
    </r>
  </si>
  <si>
    <r>
      <rPr>
        <sz val="8"/>
        <rFont val="Arial Cyr"/>
      </rPr>
      <t xml:space="preserve">CicluI II
</t>
    </r>
    <r>
      <rPr>
        <i/>
        <sz val="8"/>
        <rFont val="Arial CYR"/>
      </rPr>
      <t xml:space="preserve">II Цикл 
Cycle II </t>
    </r>
  </si>
  <si>
    <t>‒</t>
  </si>
  <si>
    <r>
      <t xml:space="preserve">Studenţi la 10 000 locuitori 
</t>
    </r>
    <r>
      <rPr>
        <i/>
        <sz val="8"/>
        <rFont val="Arial"/>
        <family val="2"/>
        <charset val="204"/>
      </rPr>
      <t>Студенты на 10 000 жителей
Students per 10 000 inhabitants</t>
    </r>
  </si>
  <si>
    <r>
      <t xml:space="preserve">Numărul de instituţii  
</t>
    </r>
    <r>
      <rPr>
        <i/>
        <sz val="8"/>
        <rFont val="Arial"/>
        <family val="2"/>
        <charset val="204"/>
      </rPr>
      <t xml:space="preserve">Число учреждений  
Number of institutions  </t>
    </r>
  </si>
  <si>
    <r>
      <t xml:space="preserve">Numărul de copii   
</t>
    </r>
    <r>
      <rPr>
        <i/>
        <sz val="8"/>
        <rFont val="Arial"/>
        <family val="2"/>
        <charset val="204"/>
      </rPr>
      <t xml:space="preserve">Численность детей  
Number of children   </t>
    </r>
  </si>
  <si>
    <r>
      <t xml:space="preserve">Total </t>
    </r>
    <r>
      <rPr>
        <sz val="8"/>
        <rFont val="Arial"/>
        <family val="2"/>
        <charset val="204"/>
      </rPr>
      <t>/</t>
    </r>
    <r>
      <rPr>
        <b/>
        <sz val="8"/>
        <rFont val="Arial"/>
        <family val="2"/>
        <charset val="204"/>
      </rPr>
      <t xml:space="preserve"> </t>
    </r>
    <r>
      <rPr>
        <i/>
        <sz val="8"/>
        <rFont val="Arial CYR"/>
      </rPr>
      <t>Всего</t>
    </r>
    <r>
      <rPr>
        <sz val="8"/>
        <rFont val="Arial"/>
        <family val="2"/>
        <charset val="204"/>
      </rPr>
      <t xml:space="preserve"> / </t>
    </r>
    <r>
      <rPr>
        <i/>
        <sz val="8"/>
        <rFont val="Arial"/>
        <family val="2"/>
        <charset val="204"/>
      </rPr>
      <t>Total</t>
    </r>
  </si>
  <si>
    <t>Municipiul Chişinău</t>
  </si>
  <si>
    <r>
      <t xml:space="preserve">Nord / </t>
    </r>
    <r>
      <rPr>
        <i/>
        <sz val="8"/>
        <rFont val="Arial"/>
        <family val="2"/>
        <charset val="204"/>
      </rPr>
      <t>Север</t>
    </r>
    <r>
      <rPr>
        <b/>
        <sz val="8"/>
        <rFont val="Arial"/>
        <family val="2"/>
        <charset val="204"/>
      </rPr>
      <t xml:space="preserve"> / </t>
    </r>
    <r>
      <rPr>
        <i/>
        <sz val="8"/>
        <rFont val="Arial"/>
        <family val="2"/>
        <charset val="204"/>
      </rPr>
      <t>North</t>
    </r>
  </si>
  <si>
    <t>Municipiul Bălţi</t>
  </si>
  <si>
    <t>Briceni</t>
  </si>
  <si>
    <t>Donduşeni</t>
  </si>
  <si>
    <t>Drochia</t>
  </si>
  <si>
    <t>Edineţ</t>
  </si>
  <si>
    <t>Făleşti</t>
  </si>
  <si>
    <t>Floreşti</t>
  </si>
  <si>
    <t>Glodeni</t>
  </si>
  <si>
    <t>Ocniţa</t>
  </si>
  <si>
    <t>Soroca</t>
  </si>
  <si>
    <r>
      <t>Centru</t>
    </r>
    <r>
      <rPr>
        <sz val="8"/>
        <rFont val="Arial"/>
        <family val="2"/>
        <charset val="204"/>
      </rPr>
      <t xml:space="preserve"> / </t>
    </r>
    <r>
      <rPr>
        <i/>
        <sz val="8"/>
        <rFont val="Arial"/>
        <family val="2"/>
        <charset val="204"/>
      </rPr>
      <t>Центр</t>
    </r>
    <r>
      <rPr>
        <sz val="8"/>
        <rFont val="Arial"/>
        <family val="2"/>
        <charset val="204"/>
      </rPr>
      <t xml:space="preserve"> / </t>
    </r>
    <r>
      <rPr>
        <i/>
        <sz val="8"/>
        <rFont val="Arial"/>
        <family val="2"/>
        <charset val="204"/>
      </rPr>
      <t>Center</t>
    </r>
  </si>
  <si>
    <t>Anenii Noi</t>
  </si>
  <si>
    <t>Călăraşi</t>
  </si>
  <si>
    <t>Criuleni</t>
  </si>
  <si>
    <t>Dubăsari</t>
  </si>
  <si>
    <t>Ialoveni</t>
  </si>
  <si>
    <t>Nisporeni</t>
  </si>
  <si>
    <t>Orhei</t>
  </si>
  <si>
    <t>Rezina</t>
  </si>
  <si>
    <t>Străşeni</t>
  </si>
  <si>
    <t>Şoldăneşti</t>
  </si>
  <si>
    <t>Teleneşti</t>
  </si>
  <si>
    <t>Ungheni</t>
  </si>
  <si>
    <r>
      <t xml:space="preserve"> </t>
    </r>
    <r>
      <rPr>
        <b/>
        <sz val="8"/>
        <rFont val="Arial"/>
        <family val="2"/>
        <charset val="204"/>
      </rPr>
      <t>Sud</t>
    </r>
    <r>
      <rPr>
        <sz val="8"/>
        <rFont val="Arial"/>
        <family val="2"/>
        <charset val="204"/>
      </rPr>
      <t xml:space="preserve"> / </t>
    </r>
    <r>
      <rPr>
        <i/>
        <sz val="8"/>
        <rFont val="Arial"/>
        <family val="2"/>
        <charset val="204"/>
      </rPr>
      <t>Юг</t>
    </r>
    <r>
      <rPr>
        <sz val="8"/>
        <rFont val="Arial"/>
        <family val="2"/>
        <charset val="204"/>
      </rPr>
      <t xml:space="preserve"> / </t>
    </r>
    <r>
      <rPr>
        <i/>
        <sz val="8"/>
        <rFont val="Arial"/>
        <family val="2"/>
        <charset val="204"/>
      </rPr>
      <t>South</t>
    </r>
  </si>
  <si>
    <t>Basarabeasca</t>
  </si>
  <si>
    <t>Cahul</t>
  </si>
  <si>
    <t>Cantemir</t>
  </si>
  <si>
    <t>Căuşeni</t>
  </si>
  <si>
    <t>Cimişlia</t>
  </si>
  <si>
    <t>Leova</t>
  </si>
  <si>
    <t>Ştefan Vodă</t>
  </si>
  <si>
    <t>Taraclia</t>
  </si>
  <si>
    <t>UTA Găgăuzia</t>
  </si>
  <si>
    <r>
      <t>mii</t>
    </r>
    <r>
      <rPr>
        <b/>
        <sz val="8"/>
        <color indexed="8"/>
        <rFont val="Arial"/>
        <family val="2"/>
        <charset val="204"/>
      </rPr>
      <t xml:space="preserve"> </t>
    </r>
    <r>
      <rPr>
        <sz val="8"/>
        <color indexed="8"/>
        <rFont val="Arial"/>
        <family val="2"/>
        <charset val="204"/>
      </rPr>
      <t xml:space="preserve">/ </t>
    </r>
    <r>
      <rPr>
        <i/>
        <sz val="8"/>
        <color indexed="8"/>
        <rFont val="Arial"/>
        <family val="2"/>
        <charset val="204"/>
      </rPr>
      <t xml:space="preserve">тысяч </t>
    </r>
    <r>
      <rPr>
        <sz val="8"/>
        <color indexed="8"/>
        <rFont val="Arial"/>
        <family val="2"/>
        <charset val="204"/>
      </rPr>
      <t>/</t>
    </r>
    <r>
      <rPr>
        <i/>
        <sz val="8"/>
        <color indexed="8"/>
        <rFont val="Arial"/>
        <family val="2"/>
        <charset val="204"/>
      </rPr>
      <t xml:space="preserve"> thousand</t>
    </r>
    <r>
      <rPr>
        <sz val="8"/>
        <color indexed="8"/>
        <rFont val="Arial"/>
        <family val="2"/>
        <charset val="204"/>
      </rPr>
      <t xml:space="preserve"> </t>
    </r>
  </si>
  <si>
    <r>
      <t>Total /</t>
    </r>
    <r>
      <rPr>
        <i/>
        <sz val="8"/>
        <rFont val="Arial"/>
        <family val="2"/>
        <charset val="204"/>
      </rPr>
      <t xml:space="preserve"> Всего</t>
    </r>
    <r>
      <rPr>
        <b/>
        <sz val="8"/>
        <rFont val="Arial"/>
        <family val="2"/>
        <charset val="204"/>
      </rPr>
      <t xml:space="preserve"> / </t>
    </r>
    <r>
      <rPr>
        <i/>
        <sz val="8"/>
        <rFont val="Arial"/>
        <family val="2"/>
        <charset val="204"/>
      </rPr>
      <t>Total</t>
    </r>
  </si>
  <si>
    <r>
      <t xml:space="preserve">Numărul de instituţii / </t>
    </r>
    <r>
      <rPr>
        <i/>
        <sz val="8"/>
        <color indexed="8"/>
        <rFont val="Arial"/>
        <family val="2"/>
        <charset val="204"/>
      </rPr>
      <t>Число учреждений</t>
    </r>
    <r>
      <rPr>
        <sz val="8"/>
        <color indexed="8"/>
        <rFont val="Arial"/>
        <family val="2"/>
        <charset val="204"/>
      </rPr>
      <t xml:space="preserve"> / </t>
    </r>
    <r>
      <rPr>
        <i/>
        <sz val="8"/>
        <color indexed="8"/>
        <rFont val="Arial"/>
        <family val="2"/>
        <charset val="204"/>
      </rPr>
      <t xml:space="preserve">Number of institutions      </t>
    </r>
    <r>
      <rPr>
        <b/>
        <sz val="8"/>
        <color indexed="8"/>
        <rFont val="Arial"/>
        <family val="2"/>
        <charset val="204"/>
      </rPr>
      <t xml:space="preserve">  </t>
    </r>
  </si>
  <si>
    <r>
      <t xml:space="preserve">Numărul de copii, mii / </t>
    </r>
    <r>
      <rPr>
        <i/>
        <sz val="8"/>
        <rFont val="Arial"/>
        <family val="2"/>
        <charset val="204"/>
      </rPr>
      <t xml:space="preserve">Численность детей, тыс. </t>
    </r>
    <r>
      <rPr>
        <sz val="8"/>
        <rFont val="Arial"/>
        <family val="2"/>
        <charset val="204"/>
      </rPr>
      <t>/</t>
    </r>
    <r>
      <rPr>
        <i/>
        <sz val="8"/>
        <rFont val="Arial"/>
        <family val="2"/>
        <charset val="204"/>
      </rPr>
      <t xml:space="preserve"> Number of children, thou.</t>
    </r>
  </si>
  <si>
    <t>2010/11</t>
  </si>
  <si>
    <t>2011/12</t>
  </si>
  <si>
    <t>2012/13</t>
  </si>
  <si>
    <t>2013/14</t>
  </si>
  <si>
    <t>2014/15</t>
  </si>
  <si>
    <t>2015/16</t>
  </si>
  <si>
    <t>2016/17</t>
  </si>
  <si>
    <t>2017/18</t>
  </si>
  <si>
    <t>2018/19</t>
  </si>
  <si>
    <r>
      <t xml:space="preserve">Şcoli de zi </t>
    </r>
    <r>
      <rPr>
        <sz val="8"/>
        <rFont val="Arial"/>
        <family val="2"/>
        <charset val="204"/>
      </rPr>
      <t>/</t>
    </r>
    <r>
      <rPr>
        <b/>
        <sz val="8"/>
        <rFont val="Arial"/>
        <family val="2"/>
        <charset val="204"/>
      </rPr>
      <t xml:space="preserve"> </t>
    </r>
    <r>
      <rPr>
        <i/>
        <sz val="8"/>
        <rFont val="Arial"/>
        <family val="2"/>
        <charset val="204"/>
      </rPr>
      <t xml:space="preserve">Дневные школы </t>
    </r>
    <r>
      <rPr>
        <sz val="8"/>
        <rFont val="Arial"/>
        <family val="2"/>
        <charset val="204"/>
      </rPr>
      <t>/</t>
    </r>
    <r>
      <rPr>
        <i/>
        <sz val="8"/>
        <rFont val="Arial"/>
        <family val="2"/>
        <charset val="204"/>
      </rPr>
      <t xml:space="preserve"> Day schools</t>
    </r>
  </si>
  <si>
    <r>
      <t xml:space="preserve">Gimnazii / </t>
    </r>
    <r>
      <rPr>
        <i/>
        <sz val="8"/>
        <rFont val="Arial"/>
        <family val="2"/>
        <charset val="204"/>
      </rPr>
      <t xml:space="preserve">Гимназии </t>
    </r>
    <r>
      <rPr>
        <sz val="8"/>
        <rFont val="Arial"/>
        <family val="2"/>
        <charset val="204"/>
      </rPr>
      <t>/</t>
    </r>
    <r>
      <rPr>
        <i/>
        <sz val="8"/>
        <rFont val="Arial"/>
        <family val="2"/>
        <charset val="204"/>
      </rPr>
      <t xml:space="preserve"> Gymnasiums</t>
    </r>
  </si>
  <si>
    <r>
      <t xml:space="preserve">Licee / </t>
    </r>
    <r>
      <rPr>
        <i/>
        <sz val="8"/>
        <color indexed="8"/>
        <rFont val="Arial"/>
        <family val="2"/>
        <charset val="204"/>
      </rPr>
      <t xml:space="preserve">Лицеи </t>
    </r>
    <r>
      <rPr>
        <sz val="8"/>
        <color indexed="8"/>
        <rFont val="Arial"/>
        <family val="2"/>
        <charset val="204"/>
      </rPr>
      <t>/</t>
    </r>
    <r>
      <rPr>
        <i/>
        <sz val="8"/>
        <color indexed="8"/>
        <rFont val="Arial"/>
        <family val="2"/>
        <charset val="204"/>
      </rPr>
      <t xml:space="preserve"> Lyceums</t>
    </r>
  </si>
  <si>
    <t>–</t>
  </si>
  <si>
    <r>
      <t xml:space="preserve">Şcoli serale / </t>
    </r>
    <r>
      <rPr>
        <i/>
        <sz val="8"/>
        <rFont val="Arial"/>
        <family val="2"/>
        <charset val="204"/>
      </rPr>
      <t xml:space="preserve">Вечерние школы </t>
    </r>
    <r>
      <rPr>
        <sz val="8"/>
        <rFont val="Arial"/>
        <family val="2"/>
        <charset val="204"/>
      </rPr>
      <t>/</t>
    </r>
    <r>
      <rPr>
        <i/>
        <sz val="8"/>
        <rFont val="Arial"/>
        <family val="2"/>
        <charset val="204"/>
      </rPr>
      <t xml:space="preserve"> Evening schools</t>
    </r>
  </si>
  <si>
    <r>
      <t xml:space="preserve">Licee / </t>
    </r>
    <r>
      <rPr>
        <i/>
        <sz val="8"/>
        <rFont val="Arial"/>
        <family val="2"/>
        <charset val="204"/>
      </rPr>
      <t xml:space="preserve">Лицеи </t>
    </r>
    <r>
      <rPr>
        <sz val="8"/>
        <rFont val="Arial"/>
        <family val="2"/>
        <charset val="204"/>
      </rPr>
      <t>/</t>
    </r>
    <r>
      <rPr>
        <i/>
        <sz val="8"/>
        <rFont val="Arial"/>
        <family val="2"/>
        <charset val="204"/>
      </rPr>
      <t xml:space="preserve"> Lyceums</t>
    </r>
  </si>
  <si>
    <r>
      <t xml:space="preserve">Numărul de elevi  
</t>
    </r>
    <r>
      <rPr>
        <i/>
        <sz val="8"/>
        <rFont val="Arial"/>
        <family val="2"/>
        <charset val="204"/>
      </rPr>
      <t xml:space="preserve">Численность учащихся  
Number of pupils  </t>
    </r>
  </si>
  <si>
    <r>
      <t>Total</t>
    </r>
    <r>
      <rPr>
        <sz val="8"/>
        <rFont val="Arial"/>
        <family val="2"/>
        <charset val="204"/>
      </rPr>
      <t xml:space="preserve"> / </t>
    </r>
    <r>
      <rPr>
        <i/>
        <sz val="8"/>
        <rFont val="Arial CYR"/>
      </rPr>
      <t>Всего</t>
    </r>
    <r>
      <rPr>
        <sz val="8"/>
        <rFont val="Arial"/>
        <family val="2"/>
        <charset val="204"/>
      </rPr>
      <t xml:space="preserve"> / </t>
    </r>
    <r>
      <rPr>
        <i/>
        <sz val="8"/>
        <rFont val="Arial"/>
        <family val="2"/>
        <charset val="204"/>
      </rPr>
      <t>Total</t>
    </r>
  </si>
  <si>
    <r>
      <t>Sud</t>
    </r>
    <r>
      <rPr>
        <sz val="8"/>
        <rFont val="Arial"/>
        <family val="2"/>
        <charset val="204"/>
      </rPr>
      <t xml:space="preserve"> / </t>
    </r>
    <r>
      <rPr>
        <i/>
        <sz val="8"/>
        <rFont val="Arial"/>
        <family val="2"/>
        <charset val="204"/>
      </rPr>
      <t>Юг</t>
    </r>
    <r>
      <rPr>
        <sz val="8"/>
        <rFont val="Arial"/>
        <family val="2"/>
        <charset val="204"/>
      </rPr>
      <t xml:space="preserve"> / </t>
    </r>
    <r>
      <rPr>
        <i/>
        <sz val="8"/>
        <rFont val="Arial"/>
        <family val="2"/>
        <charset val="204"/>
      </rPr>
      <t>South</t>
    </r>
  </si>
  <si>
    <t>UATSN şi municipiul Bender¹</t>
  </si>
  <si>
    <r>
      <t xml:space="preserve">Numărul de elevi la 
10 000 locuitori
</t>
    </r>
    <r>
      <rPr>
        <i/>
        <sz val="8"/>
        <rFont val="Arial"/>
        <family val="2"/>
        <charset val="204"/>
      </rPr>
      <t>Численность учащихся
на 10 000 жителей
Number of pupils per 
10 000 inhabitants</t>
    </r>
  </si>
  <si>
    <r>
      <t xml:space="preserve">Total / </t>
    </r>
    <r>
      <rPr>
        <i/>
        <sz val="8"/>
        <rFont val="Arial"/>
        <family val="2"/>
        <charset val="204"/>
      </rPr>
      <t>Всего</t>
    </r>
    <r>
      <rPr>
        <b/>
        <sz val="8"/>
        <rFont val="Arial"/>
        <family val="2"/>
        <charset val="204"/>
      </rPr>
      <t xml:space="preserve"> / </t>
    </r>
    <r>
      <rPr>
        <i/>
        <sz val="8"/>
        <rFont val="Arial"/>
        <family val="2"/>
        <charset val="204"/>
      </rPr>
      <t>Total</t>
    </r>
  </si>
  <si>
    <t>−</t>
  </si>
  <si>
    <t>1-4</t>
  </si>
  <si>
    <t>5-9</t>
  </si>
  <si>
    <t>10-12</t>
  </si>
  <si>
    <r>
      <t xml:space="preserve">Surzi / </t>
    </r>
    <r>
      <rPr>
        <i/>
        <sz val="8"/>
        <rFont val="Arial"/>
        <family val="2"/>
        <charset val="204"/>
      </rPr>
      <t>Глухих</t>
    </r>
    <r>
      <rPr>
        <sz val="8"/>
        <rFont val="Arial"/>
        <family val="2"/>
        <charset val="204"/>
      </rPr>
      <t xml:space="preserve"> / </t>
    </r>
    <r>
      <rPr>
        <i/>
        <sz val="8"/>
        <rFont val="Arial"/>
        <family val="2"/>
        <charset val="204"/>
      </rPr>
      <t>Deaf</t>
    </r>
  </si>
  <si>
    <t>Numărul de şcoli care activează:</t>
  </si>
  <si>
    <t>Число школ, ведущих занятия:
Number of schools with classes:</t>
  </si>
  <si>
    <r>
      <t xml:space="preserve">într-un schimb / </t>
    </r>
    <r>
      <rPr>
        <i/>
        <sz val="8"/>
        <color indexed="8"/>
        <rFont val="Arial"/>
        <family val="2"/>
        <charset val="204"/>
      </rPr>
      <t xml:space="preserve">в одну смену </t>
    </r>
    <r>
      <rPr>
        <sz val="8"/>
        <color indexed="8"/>
        <rFont val="Arial"/>
        <family val="2"/>
        <charset val="204"/>
      </rPr>
      <t>/</t>
    </r>
    <r>
      <rPr>
        <i/>
        <sz val="8"/>
        <color indexed="8"/>
        <rFont val="Arial"/>
        <family val="2"/>
        <charset val="204"/>
      </rPr>
      <t xml:space="preserve"> in one shift</t>
    </r>
  </si>
  <si>
    <r>
      <t xml:space="preserve">în două schimburi / </t>
    </r>
    <r>
      <rPr>
        <i/>
        <sz val="8"/>
        <color indexed="8"/>
        <rFont val="Arial"/>
        <family val="2"/>
        <charset val="204"/>
      </rPr>
      <t xml:space="preserve">в две смены </t>
    </r>
    <r>
      <rPr>
        <sz val="8"/>
        <color indexed="8"/>
        <rFont val="Arial"/>
        <family val="2"/>
        <charset val="204"/>
      </rPr>
      <t>/</t>
    </r>
    <r>
      <rPr>
        <i/>
        <sz val="8"/>
        <color indexed="8"/>
        <rFont val="Arial"/>
        <family val="2"/>
        <charset val="204"/>
      </rPr>
      <t xml:space="preserve"> in two shifts</t>
    </r>
  </si>
  <si>
    <t>Numărul de elevi care învaţă, mii:</t>
  </si>
  <si>
    <t>Численность учащихся, занимающихся, тыс.:
Number of pupils who study, thou.:</t>
  </si>
  <si>
    <r>
      <t xml:space="preserve">în schimbul întîi / </t>
    </r>
    <r>
      <rPr>
        <i/>
        <sz val="8"/>
        <color indexed="8"/>
        <rFont val="Arial"/>
        <family val="2"/>
        <charset val="204"/>
      </rPr>
      <t xml:space="preserve">в первую смену </t>
    </r>
    <r>
      <rPr>
        <sz val="8"/>
        <color indexed="8"/>
        <rFont val="Arial"/>
        <family val="2"/>
        <charset val="204"/>
      </rPr>
      <t>/</t>
    </r>
    <r>
      <rPr>
        <i/>
        <sz val="8"/>
        <color indexed="8"/>
        <rFont val="Arial"/>
        <family val="2"/>
        <charset val="204"/>
      </rPr>
      <t xml:space="preserve"> in first shift</t>
    </r>
  </si>
  <si>
    <t>În % faţă de numărul total al elevilor:</t>
  </si>
  <si>
    <r>
      <t xml:space="preserve">din care: / </t>
    </r>
    <r>
      <rPr>
        <i/>
        <sz val="8"/>
        <rFont val="Arial"/>
        <family val="2"/>
        <charset val="204"/>
      </rPr>
      <t xml:space="preserve">в том числе: </t>
    </r>
    <r>
      <rPr>
        <sz val="8"/>
        <rFont val="Arial"/>
        <family val="2"/>
        <charset val="204"/>
      </rPr>
      <t>/</t>
    </r>
    <r>
      <rPr>
        <i/>
        <sz val="8"/>
        <rFont val="Arial"/>
        <family val="2"/>
        <charset val="204"/>
      </rPr>
      <t xml:space="preserve"> of which:</t>
    </r>
  </si>
  <si>
    <r>
      <t xml:space="preserve">engleză / </t>
    </r>
    <r>
      <rPr>
        <i/>
        <sz val="8"/>
        <rFont val="Arial"/>
        <family val="2"/>
        <charset val="204"/>
      </rPr>
      <t xml:space="preserve">английский </t>
    </r>
    <r>
      <rPr>
        <sz val="8"/>
        <rFont val="Arial"/>
        <family val="2"/>
        <charset val="204"/>
      </rPr>
      <t>/</t>
    </r>
    <r>
      <rPr>
        <i/>
        <sz val="8"/>
        <rFont val="Arial"/>
        <family val="2"/>
        <charset val="204"/>
      </rPr>
      <t xml:space="preserve"> English</t>
    </r>
  </si>
  <si>
    <r>
      <t xml:space="preserve">franceză / </t>
    </r>
    <r>
      <rPr>
        <i/>
        <sz val="8"/>
        <rFont val="Arial"/>
        <family val="2"/>
        <charset val="204"/>
      </rPr>
      <t xml:space="preserve">французский </t>
    </r>
    <r>
      <rPr>
        <sz val="8"/>
        <rFont val="Arial"/>
        <family val="2"/>
        <charset val="204"/>
      </rPr>
      <t xml:space="preserve">/ </t>
    </r>
    <r>
      <rPr>
        <i/>
        <sz val="8"/>
        <rFont val="Arial"/>
        <family val="2"/>
        <charset val="204"/>
      </rPr>
      <t>French</t>
    </r>
  </si>
  <si>
    <r>
      <t>rusă / р</t>
    </r>
    <r>
      <rPr>
        <i/>
        <sz val="8"/>
        <rFont val="Arial"/>
        <family val="2"/>
        <charset val="204"/>
      </rPr>
      <t xml:space="preserve">усский </t>
    </r>
    <r>
      <rPr>
        <sz val="8"/>
        <rFont val="Arial"/>
        <family val="2"/>
        <charset val="204"/>
      </rPr>
      <t>/</t>
    </r>
    <r>
      <rPr>
        <i/>
        <sz val="8"/>
        <rFont val="Arial"/>
        <family val="2"/>
        <charset val="204"/>
      </rPr>
      <t xml:space="preserve"> Russian</t>
    </r>
  </si>
  <si>
    <r>
      <t xml:space="preserve">germană / </t>
    </r>
    <r>
      <rPr>
        <i/>
        <sz val="8"/>
        <rFont val="Arial"/>
        <family val="2"/>
        <charset val="204"/>
      </rPr>
      <t xml:space="preserve">немецкий </t>
    </r>
    <r>
      <rPr>
        <sz val="8"/>
        <rFont val="Arial"/>
        <family val="2"/>
        <charset val="204"/>
      </rPr>
      <t>/</t>
    </r>
    <r>
      <rPr>
        <i/>
        <sz val="8"/>
        <rFont val="Arial"/>
        <family val="2"/>
        <charset val="204"/>
      </rPr>
      <t xml:space="preserve"> German </t>
    </r>
  </si>
  <si>
    <r>
      <t xml:space="preserve">italiană / </t>
    </r>
    <r>
      <rPr>
        <i/>
        <sz val="8"/>
        <rFont val="Arial"/>
        <family val="2"/>
        <charset val="204"/>
      </rPr>
      <t xml:space="preserve">итальянский </t>
    </r>
    <r>
      <rPr>
        <sz val="8"/>
        <rFont val="Arial"/>
        <family val="2"/>
        <charset val="204"/>
      </rPr>
      <t>/</t>
    </r>
    <r>
      <rPr>
        <i/>
        <sz val="8"/>
        <rFont val="Arial"/>
        <family val="2"/>
        <charset val="204"/>
      </rPr>
      <t xml:space="preserve"> Italian</t>
    </r>
  </si>
  <si>
    <r>
      <t xml:space="preserve">spaniolă / </t>
    </r>
    <r>
      <rPr>
        <i/>
        <sz val="8"/>
        <rFont val="Arial"/>
        <family val="2"/>
        <charset val="204"/>
      </rPr>
      <t xml:space="preserve">испанский </t>
    </r>
    <r>
      <rPr>
        <sz val="8"/>
        <rFont val="Arial"/>
        <family val="2"/>
        <charset val="204"/>
      </rPr>
      <t>/</t>
    </r>
    <r>
      <rPr>
        <i/>
        <sz val="8"/>
        <rFont val="Arial"/>
        <family val="2"/>
        <charset val="204"/>
      </rPr>
      <t xml:space="preserve"> Spanish</t>
    </r>
  </si>
  <si>
    <r>
      <t xml:space="preserve">turcă / </t>
    </r>
    <r>
      <rPr>
        <i/>
        <sz val="8"/>
        <rFont val="Arial"/>
        <family val="2"/>
        <charset val="204"/>
      </rPr>
      <t xml:space="preserve">турецкий </t>
    </r>
    <r>
      <rPr>
        <sz val="8"/>
        <rFont val="Arial"/>
        <family val="2"/>
        <charset val="204"/>
      </rPr>
      <t>/</t>
    </r>
    <r>
      <rPr>
        <i/>
        <sz val="8"/>
        <rFont val="Arial"/>
        <family val="2"/>
        <charset val="204"/>
      </rPr>
      <t xml:space="preserve"> Turkish</t>
    </r>
  </si>
  <si>
    <r>
      <t xml:space="preserve">latină / </t>
    </r>
    <r>
      <rPr>
        <i/>
        <sz val="8"/>
        <rFont val="Arial"/>
        <family val="2"/>
        <charset val="204"/>
      </rPr>
      <t xml:space="preserve">латинский </t>
    </r>
    <r>
      <rPr>
        <sz val="8"/>
        <rFont val="Arial"/>
        <family val="2"/>
        <charset val="204"/>
      </rPr>
      <t>/</t>
    </r>
    <r>
      <rPr>
        <i/>
        <sz val="8"/>
        <rFont val="Arial"/>
        <family val="2"/>
        <charset val="204"/>
      </rPr>
      <t xml:space="preserve"> Latin </t>
    </r>
  </si>
  <si>
    <r>
      <t>din care: /</t>
    </r>
    <r>
      <rPr>
        <i/>
        <sz val="8"/>
        <rFont val="Arial"/>
        <family val="2"/>
        <charset val="204"/>
      </rPr>
      <t xml:space="preserve"> в том числе: / of which:</t>
    </r>
  </si>
  <si>
    <r>
      <t xml:space="preserve">franceză / </t>
    </r>
    <r>
      <rPr>
        <i/>
        <sz val="8"/>
        <rFont val="Arial"/>
        <family val="2"/>
        <charset val="204"/>
      </rPr>
      <t xml:space="preserve">французский </t>
    </r>
    <r>
      <rPr>
        <sz val="8"/>
        <rFont val="Arial"/>
        <family val="2"/>
        <charset val="204"/>
      </rPr>
      <t>/</t>
    </r>
    <r>
      <rPr>
        <i/>
        <sz val="8"/>
        <rFont val="Arial"/>
        <family val="2"/>
        <charset val="204"/>
      </rPr>
      <t xml:space="preserve"> French</t>
    </r>
  </si>
  <si>
    <r>
      <t xml:space="preserve">germană / </t>
    </r>
    <r>
      <rPr>
        <i/>
        <sz val="8"/>
        <rFont val="Arial"/>
        <family val="2"/>
        <charset val="204"/>
      </rPr>
      <t xml:space="preserve">немецкий </t>
    </r>
    <r>
      <rPr>
        <sz val="8"/>
        <rFont val="Arial"/>
        <family val="2"/>
        <charset val="204"/>
      </rPr>
      <t>/</t>
    </r>
    <r>
      <rPr>
        <i/>
        <sz val="8"/>
        <rFont val="Arial"/>
        <family val="2"/>
        <charset val="204"/>
      </rPr>
      <t xml:space="preserve"> German</t>
    </r>
  </si>
  <si>
    <r>
      <t xml:space="preserve">latină / </t>
    </r>
    <r>
      <rPr>
        <i/>
        <sz val="8"/>
        <rFont val="Arial"/>
        <family val="2"/>
        <charset val="204"/>
      </rPr>
      <t xml:space="preserve">латинский </t>
    </r>
    <r>
      <rPr>
        <sz val="8"/>
        <rFont val="Arial"/>
        <family val="2"/>
        <charset val="204"/>
      </rPr>
      <t>/</t>
    </r>
    <r>
      <rPr>
        <i/>
        <sz val="8"/>
        <rFont val="Arial"/>
        <family val="2"/>
        <charset val="204"/>
      </rPr>
      <t xml:space="preserve"> Latin </t>
    </r>
    <r>
      <rPr>
        <sz val="8"/>
        <rFont val="Arial"/>
        <family val="2"/>
        <charset val="204"/>
      </rPr>
      <t xml:space="preserve"> </t>
    </r>
  </si>
  <si>
    <r>
      <rPr>
        <sz val="8"/>
        <rFont val="Arial CYR"/>
        <charset val="238"/>
      </rPr>
      <t xml:space="preserve">mii / </t>
    </r>
    <r>
      <rPr>
        <i/>
        <sz val="8"/>
        <rFont val="Arial CYR"/>
      </rPr>
      <t>тысяч</t>
    </r>
    <r>
      <rPr>
        <sz val="8"/>
        <rFont val="Arial CYR"/>
        <charset val="238"/>
      </rPr>
      <t xml:space="preserve"> /</t>
    </r>
    <r>
      <rPr>
        <i/>
        <sz val="8"/>
        <rFont val="Arial CYR"/>
      </rPr>
      <t xml:space="preserve"> thousand</t>
    </r>
  </si>
  <si>
    <r>
      <t xml:space="preserve">din care: / </t>
    </r>
    <r>
      <rPr>
        <i/>
        <sz val="8"/>
        <rFont val="Arial CYR"/>
      </rPr>
      <t xml:space="preserve">в том числе: </t>
    </r>
    <r>
      <rPr>
        <sz val="8"/>
        <rFont val="Arial Cyr"/>
      </rPr>
      <t>/</t>
    </r>
    <r>
      <rPr>
        <i/>
        <sz val="8"/>
        <rFont val="Arial CYR"/>
      </rPr>
      <t xml:space="preserve"> of which:</t>
    </r>
  </si>
  <si>
    <r>
      <t xml:space="preserve">de zi / </t>
    </r>
    <r>
      <rPr>
        <i/>
        <sz val="8"/>
        <rFont val="Arial CYR"/>
      </rPr>
      <t xml:space="preserve">дневных </t>
    </r>
    <r>
      <rPr>
        <sz val="8"/>
        <rFont val="Arial Cyr"/>
      </rPr>
      <t>/</t>
    </r>
    <r>
      <rPr>
        <i/>
        <sz val="8"/>
        <rFont val="Arial CYR"/>
      </rPr>
      <t xml:space="preserve"> day classes</t>
    </r>
  </si>
  <si>
    <r>
      <t xml:space="preserve">Fizica / </t>
    </r>
    <r>
      <rPr>
        <i/>
        <sz val="8"/>
        <rFont val="Arial"/>
        <family val="2"/>
        <charset val="204"/>
      </rPr>
      <t>Физика</t>
    </r>
    <r>
      <rPr>
        <sz val="8"/>
        <rFont val="Arial"/>
        <family val="2"/>
        <charset val="204"/>
      </rPr>
      <t xml:space="preserve"> / </t>
    </r>
    <r>
      <rPr>
        <i/>
        <sz val="8"/>
        <rFont val="Arial"/>
        <family val="2"/>
        <charset val="204"/>
      </rPr>
      <t>Physics</t>
    </r>
  </si>
  <si>
    <r>
      <t xml:space="preserve">Chimia / </t>
    </r>
    <r>
      <rPr>
        <i/>
        <sz val="8"/>
        <rFont val="Arial"/>
        <family val="2"/>
        <charset val="204"/>
      </rPr>
      <t>Химия</t>
    </r>
    <r>
      <rPr>
        <sz val="8"/>
        <rFont val="Arial"/>
        <family val="2"/>
        <charset val="204"/>
      </rPr>
      <t xml:space="preserve"> / </t>
    </r>
    <r>
      <rPr>
        <i/>
        <sz val="8"/>
        <rFont val="Arial"/>
        <family val="2"/>
        <charset val="204"/>
      </rPr>
      <t>Chemistry</t>
    </r>
  </si>
  <si>
    <r>
      <t xml:space="preserve">Biologia / </t>
    </r>
    <r>
      <rPr>
        <i/>
        <sz val="8"/>
        <rFont val="Arial"/>
        <family val="2"/>
        <charset val="204"/>
      </rPr>
      <t>Биология</t>
    </r>
    <r>
      <rPr>
        <sz val="8"/>
        <rFont val="Arial"/>
        <family val="2"/>
        <charset val="204"/>
      </rPr>
      <t xml:space="preserve"> / </t>
    </r>
    <r>
      <rPr>
        <i/>
        <sz val="8"/>
        <rFont val="Arial"/>
        <family val="2"/>
        <charset val="204"/>
      </rPr>
      <t>Biology</t>
    </r>
  </si>
  <si>
    <r>
      <t xml:space="preserve">Înmatriculaţi / </t>
    </r>
    <r>
      <rPr>
        <i/>
        <sz val="8"/>
        <rFont val="Arial"/>
        <family val="2"/>
        <charset val="204"/>
      </rPr>
      <t>Принято</t>
    </r>
    <r>
      <rPr>
        <sz val="8"/>
        <rFont val="Arial"/>
        <family val="2"/>
        <charset val="204"/>
      </rPr>
      <t xml:space="preserve"> / </t>
    </r>
    <r>
      <rPr>
        <i/>
        <sz val="8"/>
        <rFont val="Arial"/>
        <family val="2"/>
        <charset val="204"/>
      </rPr>
      <t>Matriculation</t>
    </r>
  </si>
  <si>
    <r>
      <t xml:space="preserve">Absolvenţi / </t>
    </r>
    <r>
      <rPr>
        <i/>
        <sz val="8"/>
        <rFont val="Arial"/>
        <family val="2"/>
        <charset val="204"/>
      </rPr>
      <t>Выпускники</t>
    </r>
    <r>
      <rPr>
        <sz val="8"/>
        <rFont val="Arial"/>
        <family val="2"/>
        <charset val="204"/>
      </rPr>
      <t xml:space="preserve"> / </t>
    </r>
    <r>
      <rPr>
        <i/>
        <sz val="8"/>
        <rFont val="Arial"/>
        <family val="2"/>
        <charset val="204"/>
      </rPr>
      <t>Graduates</t>
    </r>
  </si>
  <si>
    <r>
      <t>mii</t>
    </r>
    <r>
      <rPr>
        <b/>
        <sz val="8"/>
        <rFont val="Arial"/>
        <family val="2"/>
        <charset val="204"/>
      </rPr>
      <t xml:space="preserve"> </t>
    </r>
    <r>
      <rPr>
        <sz val="8"/>
        <rFont val="Arial"/>
        <family val="2"/>
        <charset val="204"/>
      </rPr>
      <t xml:space="preserve">/ </t>
    </r>
    <r>
      <rPr>
        <i/>
        <sz val="8"/>
        <rFont val="Arial CYR"/>
      </rPr>
      <t xml:space="preserve">тысяч </t>
    </r>
    <r>
      <rPr>
        <sz val="8"/>
        <rFont val="Arial Cyr"/>
      </rPr>
      <t>/</t>
    </r>
    <r>
      <rPr>
        <i/>
        <sz val="8"/>
        <rFont val="Arial CYR"/>
      </rPr>
      <t xml:space="preserve"> thousand</t>
    </r>
    <r>
      <rPr>
        <sz val="8"/>
        <rFont val="Arial"/>
        <family val="2"/>
        <charset val="204"/>
      </rPr>
      <t xml:space="preserve"> </t>
    </r>
  </si>
  <si>
    <r>
      <t xml:space="preserve">Total / </t>
    </r>
    <r>
      <rPr>
        <i/>
        <sz val="8"/>
        <rFont val="Arial"/>
        <family val="2"/>
        <charset val="204"/>
      </rPr>
      <t>Всего</t>
    </r>
    <r>
      <rPr>
        <sz val="8"/>
        <rFont val="Arial"/>
        <family val="2"/>
        <charset val="204"/>
      </rPr>
      <t xml:space="preserve"> /</t>
    </r>
    <r>
      <rPr>
        <i/>
        <sz val="8"/>
        <rFont val="Arial"/>
        <family val="2"/>
        <charset val="204"/>
      </rPr>
      <t xml:space="preserve"> Total</t>
    </r>
  </si>
  <si>
    <r>
      <t xml:space="preserve">Absolvenţi la 10 000 locuitori
</t>
    </r>
    <r>
      <rPr>
        <i/>
        <sz val="8"/>
        <rFont val="Arial"/>
        <family val="2"/>
        <charset val="204"/>
      </rPr>
      <t>Выпускников на 10 000 жителей
Graduates per 10 000 inhabitants</t>
    </r>
  </si>
  <si>
    <r>
      <t xml:space="preserve">Numărul de instituţii
</t>
    </r>
    <r>
      <rPr>
        <i/>
        <sz val="8"/>
        <rFont val="Arial"/>
        <family val="2"/>
        <charset val="204"/>
      </rPr>
      <t xml:space="preserve">Число учреждений 
Number of institutions </t>
    </r>
  </si>
  <si>
    <r>
      <t xml:space="preserve">Înmatriculaţi 
</t>
    </r>
    <r>
      <rPr>
        <i/>
        <sz val="8"/>
        <rFont val="Arial"/>
        <family val="2"/>
        <charset val="204"/>
      </rPr>
      <t xml:space="preserve">Принято 
Matriculation  </t>
    </r>
  </si>
  <si>
    <r>
      <t xml:space="preserve">Absolvenţi 
</t>
    </r>
    <r>
      <rPr>
        <i/>
        <sz val="8"/>
        <rFont val="Arial"/>
        <family val="2"/>
        <charset val="204"/>
      </rPr>
      <t xml:space="preserve">Выпускники 
Graduates </t>
    </r>
  </si>
  <si>
    <r>
      <t xml:space="preserve">Absolvenţi / </t>
    </r>
    <r>
      <rPr>
        <i/>
        <sz val="8"/>
        <rFont val="Arial CYR"/>
      </rPr>
      <t>Выпускники</t>
    </r>
    <r>
      <rPr>
        <sz val="8"/>
        <rFont val="Arial"/>
        <family val="2"/>
        <charset val="204"/>
      </rPr>
      <t xml:space="preserve"> / </t>
    </r>
    <r>
      <rPr>
        <i/>
        <sz val="8"/>
        <rFont val="Arial"/>
        <family val="2"/>
        <charset val="204"/>
      </rPr>
      <t>Graduates</t>
    </r>
  </si>
  <si>
    <r>
      <t xml:space="preserve">Personal didactic
</t>
    </r>
    <r>
      <rPr>
        <i/>
        <sz val="8"/>
        <rFont val="Arial"/>
        <family val="2"/>
        <charset val="204"/>
      </rPr>
      <t>Педагогический персонал 
Pedagogical staff</t>
    </r>
  </si>
  <si>
    <r>
      <t xml:space="preserve">Total / </t>
    </r>
    <r>
      <rPr>
        <i/>
        <sz val="8"/>
        <rFont val="Arial"/>
        <family val="2"/>
        <charset val="204"/>
      </rPr>
      <t xml:space="preserve">Всего </t>
    </r>
    <r>
      <rPr>
        <sz val="8"/>
        <rFont val="Arial"/>
        <family val="2"/>
        <charset val="204"/>
      </rPr>
      <t>/</t>
    </r>
    <r>
      <rPr>
        <i/>
        <sz val="8"/>
        <rFont val="Arial"/>
        <family val="2"/>
        <charset val="204"/>
      </rPr>
      <t xml:space="preserve"> Total</t>
    </r>
  </si>
  <si>
    <r>
      <t xml:space="preserve">Înmatriculaţi 
</t>
    </r>
    <r>
      <rPr>
        <i/>
        <sz val="8"/>
        <rFont val="Arial"/>
        <family val="2"/>
        <charset val="204"/>
      </rPr>
      <t xml:space="preserve">Принято 
Matriculation </t>
    </r>
  </si>
  <si>
    <r>
      <t xml:space="preserve">total
</t>
    </r>
    <r>
      <rPr>
        <i/>
        <sz val="8"/>
        <rFont val="Arial"/>
        <family val="2"/>
        <charset val="204"/>
      </rPr>
      <t>всего
total</t>
    </r>
  </si>
  <si>
    <r>
      <t xml:space="preserve">din aceştia, în bază de contract
</t>
    </r>
    <r>
      <rPr>
        <i/>
        <sz val="8"/>
        <rFont val="Arial"/>
        <family val="2"/>
        <charset val="204"/>
      </rPr>
      <t>из них по контракту
of them, on a contract basis</t>
    </r>
  </si>
  <si>
    <r>
      <t>Total</t>
    </r>
    <r>
      <rPr>
        <sz val="8"/>
        <rFont val="Arial"/>
        <family val="2"/>
        <charset val="204"/>
      </rPr>
      <t xml:space="preserve"> / </t>
    </r>
    <r>
      <rPr>
        <i/>
        <sz val="8"/>
        <rFont val="Arial"/>
        <family val="2"/>
        <charset val="204"/>
      </rPr>
      <t>Всего</t>
    </r>
    <r>
      <rPr>
        <sz val="8"/>
        <rFont val="Arial"/>
        <family val="2"/>
        <charset val="204"/>
      </rPr>
      <t xml:space="preserve"> / </t>
    </r>
    <r>
      <rPr>
        <i/>
        <sz val="8"/>
        <rFont val="Arial"/>
        <family val="2"/>
        <charset val="204"/>
      </rPr>
      <t>Total</t>
    </r>
  </si>
  <si>
    <t xml:space="preserve">   Municipiul Chişinău</t>
  </si>
  <si>
    <r>
      <t xml:space="preserve">   Nord /</t>
    </r>
    <r>
      <rPr>
        <sz val="8"/>
        <rFont val="Arial"/>
        <family val="2"/>
        <charset val="204"/>
      </rPr>
      <t xml:space="preserve"> </t>
    </r>
    <r>
      <rPr>
        <i/>
        <sz val="8"/>
        <rFont val="Arial"/>
        <family val="2"/>
        <charset val="204"/>
      </rPr>
      <t>Север</t>
    </r>
    <r>
      <rPr>
        <sz val="8"/>
        <rFont val="Arial"/>
        <family val="2"/>
        <charset val="204"/>
      </rPr>
      <t xml:space="preserve"> / </t>
    </r>
    <r>
      <rPr>
        <i/>
        <sz val="8"/>
        <rFont val="Arial"/>
        <family val="2"/>
        <charset val="204"/>
      </rPr>
      <t>North</t>
    </r>
  </si>
  <si>
    <t>Rîşcani</t>
  </si>
  <si>
    <r>
      <t xml:space="preserve">   Centru /</t>
    </r>
    <r>
      <rPr>
        <i/>
        <sz val="8"/>
        <rFont val="Arial"/>
        <family val="2"/>
        <charset val="204"/>
      </rPr>
      <t xml:space="preserve"> Центр</t>
    </r>
    <r>
      <rPr>
        <b/>
        <sz val="8"/>
        <rFont val="Arial"/>
        <family val="2"/>
        <charset val="204"/>
      </rPr>
      <t xml:space="preserve"> / </t>
    </r>
    <r>
      <rPr>
        <i/>
        <sz val="8"/>
        <rFont val="Arial"/>
        <family val="2"/>
        <charset val="204"/>
      </rPr>
      <t>Center</t>
    </r>
  </si>
  <si>
    <t>Hînceşti</t>
  </si>
  <si>
    <r>
      <t xml:space="preserve">Sud / </t>
    </r>
    <r>
      <rPr>
        <i/>
        <sz val="8"/>
        <rFont val="Arial"/>
        <family val="2"/>
        <charset val="204"/>
      </rPr>
      <t>Юг</t>
    </r>
    <r>
      <rPr>
        <sz val="8"/>
        <rFont val="Arial"/>
        <family val="2"/>
        <charset val="204"/>
      </rPr>
      <t xml:space="preserve"> / </t>
    </r>
    <r>
      <rPr>
        <i/>
        <sz val="8"/>
        <rFont val="Arial"/>
        <family val="2"/>
        <charset val="204"/>
      </rPr>
      <t>South</t>
    </r>
  </si>
  <si>
    <r>
      <t xml:space="preserve">Total </t>
    </r>
    <r>
      <rPr>
        <sz val="8"/>
        <rFont val="Arial"/>
        <family val="2"/>
        <charset val="204"/>
      </rPr>
      <t>/</t>
    </r>
    <r>
      <rPr>
        <b/>
        <sz val="8"/>
        <rFont val="Arial"/>
        <family val="2"/>
        <charset val="204"/>
      </rPr>
      <t xml:space="preserve"> </t>
    </r>
    <r>
      <rPr>
        <i/>
        <sz val="8"/>
        <rFont val="Arial CYR"/>
      </rPr>
      <t xml:space="preserve">Всего </t>
    </r>
    <r>
      <rPr>
        <sz val="8"/>
        <rFont val="Arial Cyr"/>
      </rPr>
      <t>/</t>
    </r>
    <r>
      <rPr>
        <i/>
        <sz val="8"/>
        <rFont val="Arial CYR"/>
      </rPr>
      <t xml:space="preserve"> Total</t>
    </r>
    <r>
      <rPr>
        <b/>
        <i/>
        <sz val="8"/>
        <rFont val="Arial CYR"/>
      </rPr>
      <t xml:space="preserve"> </t>
    </r>
  </si>
  <si>
    <r>
      <t xml:space="preserve">România / </t>
    </r>
    <r>
      <rPr>
        <i/>
        <sz val="8"/>
        <rFont val="Arial"/>
        <family val="2"/>
        <charset val="204"/>
      </rPr>
      <t xml:space="preserve">Румынии </t>
    </r>
    <r>
      <rPr>
        <sz val="8"/>
        <rFont val="Arial"/>
        <family val="2"/>
        <charset val="204"/>
      </rPr>
      <t>/</t>
    </r>
    <r>
      <rPr>
        <i/>
        <sz val="8"/>
        <rFont val="Arial"/>
        <family val="2"/>
        <charset val="204"/>
      </rPr>
      <t xml:space="preserve"> Romania</t>
    </r>
  </si>
  <si>
    <r>
      <t xml:space="preserve">Ucraina / </t>
    </r>
    <r>
      <rPr>
        <i/>
        <sz val="8"/>
        <rFont val="Arial"/>
        <family val="2"/>
        <charset val="204"/>
      </rPr>
      <t xml:space="preserve">Украины </t>
    </r>
    <r>
      <rPr>
        <sz val="8"/>
        <rFont val="Arial"/>
        <family val="2"/>
        <charset val="204"/>
      </rPr>
      <t>/</t>
    </r>
    <r>
      <rPr>
        <i/>
        <sz val="8"/>
        <rFont val="Arial"/>
        <family val="2"/>
        <charset val="204"/>
      </rPr>
      <t xml:space="preserve"> Ukraine</t>
    </r>
  </si>
  <si>
    <r>
      <t xml:space="preserve">Numărul total de studenţi 
</t>
    </r>
    <r>
      <rPr>
        <i/>
        <sz val="8"/>
        <rFont val="Arial"/>
        <family val="2"/>
        <charset val="204"/>
      </rPr>
      <t>Общая численность студентов</t>
    </r>
    <r>
      <rPr>
        <sz val="8"/>
        <rFont val="Arial"/>
        <family val="2"/>
        <charset val="204"/>
      </rPr>
      <t xml:space="preserve"> 
</t>
    </r>
    <r>
      <rPr>
        <i/>
        <sz val="8"/>
        <rFont val="Arial"/>
        <family val="2"/>
        <charset val="204"/>
      </rPr>
      <t>Total number of students</t>
    </r>
  </si>
  <si>
    <r>
      <t xml:space="preserve">Ponderea studenţilor în bază de contract 
</t>
    </r>
    <r>
      <rPr>
        <i/>
        <sz val="8"/>
        <rFont val="Arial"/>
        <family val="2"/>
        <charset val="204"/>
      </rPr>
      <t>Удельный вес студентов на контрактной основе 
Share of students on a contract basis</t>
    </r>
  </si>
  <si>
    <r>
      <t>Numărul de studenţi</t>
    </r>
    <r>
      <rPr>
        <vertAlign val="superscript"/>
        <sz val="8"/>
        <rFont val="Arial"/>
        <family val="2"/>
        <charset val="204"/>
      </rPr>
      <t xml:space="preserve"> </t>
    </r>
    <r>
      <rPr>
        <sz val="8"/>
        <rFont val="Arial"/>
        <family val="2"/>
        <charset val="204"/>
      </rPr>
      <t xml:space="preserve">
</t>
    </r>
    <r>
      <rPr>
        <i/>
        <sz val="8"/>
        <rFont val="Arial"/>
        <family val="2"/>
        <charset val="204"/>
      </rPr>
      <t>Численность студентов</t>
    </r>
    <r>
      <rPr>
        <i/>
        <vertAlign val="superscript"/>
        <sz val="8"/>
        <rFont val="Arial"/>
        <family val="2"/>
        <charset val="204"/>
      </rPr>
      <t xml:space="preserve"> </t>
    </r>
    <r>
      <rPr>
        <i/>
        <sz val="8"/>
        <rFont val="Arial"/>
        <family val="2"/>
        <charset val="204"/>
      </rPr>
      <t xml:space="preserve">
Number of students</t>
    </r>
  </si>
  <si>
    <r>
      <t>Total</t>
    </r>
    <r>
      <rPr>
        <sz val="8"/>
        <color indexed="8"/>
        <rFont val="Arial"/>
        <family val="2"/>
        <charset val="204"/>
      </rPr>
      <t xml:space="preserve"> / </t>
    </r>
    <r>
      <rPr>
        <i/>
        <sz val="8"/>
        <color indexed="8"/>
        <rFont val="Arial"/>
        <family val="2"/>
        <charset val="204"/>
      </rPr>
      <t>Всего</t>
    </r>
    <r>
      <rPr>
        <sz val="8"/>
        <color indexed="8"/>
        <rFont val="Arial"/>
        <family val="2"/>
        <charset val="204"/>
      </rPr>
      <t xml:space="preserve"> / </t>
    </r>
    <r>
      <rPr>
        <i/>
        <sz val="8"/>
        <color indexed="8"/>
        <rFont val="Arial"/>
        <family val="2"/>
        <charset val="204"/>
      </rPr>
      <t>Total</t>
    </r>
    <r>
      <rPr>
        <sz val="8"/>
        <color indexed="8"/>
        <rFont val="Arial"/>
        <family val="2"/>
        <charset val="204"/>
      </rPr>
      <t xml:space="preserve"> </t>
    </r>
  </si>
  <si>
    <r>
      <t xml:space="preserve">din care: / </t>
    </r>
    <r>
      <rPr>
        <i/>
        <sz val="8"/>
        <color indexed="8"/>
        <rFont val="Arial"/>
        <family val="2"/>
        <charset val="204"/>
      </rPr>
      <t>в том числе:</t>
    </r>
    <r>
      <rPr>
        <sz val="8"/>
        <color indexed="8"/>
        <rFont val="Arial"/>
        <family val="2"/>
        <charset val="204"/>
      </rPr>
      <t xml:space="preserve"> / </t>
    </r>
    <r>
      <rPr>
        <i/>
        <sz val="8"/>
        <color indexed="8"/>
        <rFont val="Arial"/>
        <family val="2"/>
        <charset val="204"/>
      </rPr>
      <t>of which:</t>
    </r>
  </si>
  <si>
    <r>
      <t xml:space="preserve">Arte / </t>
    </r>
    <r>
      <rPr>
        <i/>
        <sz val="8"/>
        <color indexed="8"/>
        <rFont val="Arial"/>
        <family val="2"/>
        <charset val="204"/>
      </rPr>
      <t xml:space="preserve">Искусство </t>
    </r>
    <r>
      <rPr>
        <sz val="8"/>
        <color indexed="8"/>
        <rFont val="Arial"/>
        <family val="2"/>
        <charset val="204"/>
      </rPr>
      <t xml:space="preserve">/ </t>
    </r>
    <r>
      <rPr>
        <i/>
        <sz val="8"/>
        <color indexed="8"/>
        <rFont val="Arial"/>
        <family val="2"/>
        <charset val="204"/>
      </rPr>
      <t>Arts</t>
    </r>
  </si>
  <si>
    <r>
      <t xml:space="preserve">Filologie / </t>
    </r>
    <r>
      <rPr>
        <i/>
        <sz val="8"/>
        <color indexed="8"/>
        <rFont val="Arial"/>
        <family val="2"/>
        <charset val="204"/>
      </rPr>
      <t>Филология / Languages</t>
    </r>
  </si>
  <si>
    <r>
      <t xml:space="preserve">Drept / </t>
    </r>
    <r>
      <rPr>
        <i/>
        <sz val="8"/>
        <color indexed="8"/>
        <rFont val="Arial"/>
        <family val="2"/>
        <charset val="204"/>
      </rPr>
      <t>Пpаво</t>
    </r>
    <r>
      <rPr>
        <sz val="8"/>
        <color indexed="8"/>
        <rFont val="Arial"/>
        <family val="2"/>
        <charset val="204"/>
      </rPr>
      <t xml:space="preserve"> / </t>
    </r>
    <r>
      <rPr>
        <i/>
        <sz val="8"/>
        <color indexed="8"/>
        <rFont val="Arial"/>
        <family val="2"/>
        <charset val="204"/>
      </rPr>
      <t>Law</t>
    </r>
  </si>
  <si>
    <r>
      <t>Total</t>
    </r>
    <r>
      <rPr>
        <sz val="8"/>
        <rFont val="Arial"/>
        <family val="2"/>
        <charset val="204"/>
      </rPr>
      <t xml:space="preserve"> / </t>
    </r>
    <r>
      <rPr>
        <i/>
        <sz val="8"/>
        <rFont val="Arial"/>
        <family val="2"/>
        <charset val="204"/>
      </rPr>
      <t>Всего</t>
    </r>
    <r>
      <rPr>
        <sz val="8"/>
        <rFont val="Arial"/>
        <family val="2"/>
        <charset val="204"/>
      </rPr>
      <t xml:space="preserve"> / </t>
    </r>
    <r>
      <rPr>
        <i/>
        <sz val="8"/>
        <rFont val="Arial"/>
        <family val="2"/>
        <charset val="204"/>
      </rPr>
      <t>Total</t>
    </r>
    <r>
      <rPr>
        <sz val="8"/>
        <rFont val="Arial"/>
        <family val="2"/>
        <charset val="204"/>
      </rPr>
      <t xml:space="preserve"> </t>
    </r>
  </si>
  <si>
    <r>
      <t xml:space="preserve">din care: / </t>
    </r>
    <r>
      <rPr>
        <i/>
        <sz val="8"/>
        <rFont val="Arial"/>
        <family val="2"/>
        <charset val="204"/>
      </rPr>
      <t>в том числе:</t>
    </r>
    <r>
      <rPr>
        <sz val="8"/>
        <rFont val="Arial"/>
        <family val="2"/>
        <charset val="204"/>
      </rPr>
      <t xml:space="preserve"> / </t>
    </r>
    <r>
      <rPr>
        <i/>
        <sz val="8"/>
        <rFont val="Arial"/>
        <family val="2"/>
        <charset val="204"/>
      </rPr>
      <t>of which:</t>
    </r>
  </si>
  <si>
    <t>Total / Всего / Total</t>
  </si>
  <si>
    <t>Bărbaţi / Мужчины / Men</t>
  </si>
  <si>
    <t>Femei / Женщины / Women</t>
  </si>
  <si>
    <r>
      <t xml:space="preserve">Numărul de instituţii
</t>
    </r>
    <r>
      <rPr>
        <i/>
        <sz val="8"/>
        <rFont val="Arial"/>
        <family val="2"/>
        <charset val="204"/>
      </rPr>
      <t>Число учреждений
Number of institutions</t>
    </r>
  </si>
  <si>
    <r>
      <t xml:space="preserve">Înmatriculaţi 
</t>
    </r>
    <r>
      <rPr>
        <i/>
        <sz val="8"/>
        <color indexed="8"/>
        <rFont val="Arial"/>
        <family val="2"/>
        <charset val="204"/>
      </rPr>
      <t>Принято 
Matriculation</t>
    </r>
    <r>
      <rPr>
        <sz val="8"/>
        <color indexed="8"/>
        <rFont val="Arial"/>
        <family val="2"/>
        <charset val="204"/>
      </rPr>
      <t xml:space="preserve"> </t>
    </r>
  </si>
  <si>
    <r>
      <t xml:space="preserve">Numărul de studenţi 
</t>
    </r>
    <r>
      <rPr>
        <i/>
        <sz val="8"/>
        <rFont val="Arial"/>
        <family val="2"/>
        <charset val="204"/>
      </rPr>
      <t xml:space="preserve">Численность студентов 
Number of students </t>
    </r>
  </si>
  <si>
    <r>
      <t xml:space="preserve">Absolvenţi
</t>
    </r>
    <r>
      <rPr>
        <i/>
        <sz val="8"/>
        <rFont val="Arial"/>
        <family val="2"/>
        <charset val="204"/>
      </rPr>
      <t xml:space="preserve">Выпускники 
Graduates </t>
    </r>
  </si>
  <si>
    <r>
      <t xml:space="preserve">din care: / </t>
    </r>
    <r>
      <rPr>
        <i/>
        <sz val="8"/>
        <rFont val="Arial CYR"/>
      </rPr>
      <t xml:space="preserve">из них: </t>
    </r>
    <r>
      <rPr>
        <sz val="8"/>
        <rFont val="Arial Cyr"/>
      </rPr>
      <t>/</t>
    </r>
    <r>
      <rPr>
        <i/>
        <sz val="8"/>
        <rFont val="Arial CYR"/>
      </rPr>
      <t xml:space="preserve"> of which:</t>
    </r>
  </si>
  <si>
    <t>Municipiul Cahul</t>
  </si>
  <si>
    <t>Municipiul Comrat</t>
  </si>
  <si>
    <t>Oraşul Taraclia</t>
  </si>
  <si>
    <r>
      <t xml:space="preserve">Belarus / </t>
    </r>
    <r>
      <rPr>
        <i/>
        <sz val="8"/>
        <rFont val="Arial"/>
        <family val="2"/>
        <charset val="204"/>
      </rPr>
      <t>Беларуси</t>
    </r>
    <r>
      <rPr>
        <sz val="8"/>
        <rFont val="Arial"/>
        <family val="2"/>
        <charset val="204"/>
      </rPr>
      <t xml:space="preserve"> / </t>
    </r>
    <r>
      <rPr>
        <i/>
        <sz val="8"/>
        <rFont val="Arial"/>
        <family val="2"/>
        <charset val="204"/>
      </rPr>
      <t>Belarus</t>
    </r>
  </si>
  <si>
    <r>
      <t xml:space="preserve">Bulgaria / </t>
    </r>
    <r>
      <rPr>
        <i/>
        <sz val="8"/>
        <rFont val="Arial"/>
        <family val="2"/>
        <charset val="204"/>
      </rPr>
      <t xml:space="preserve">Болгарии </t>
    </r>
    <r>
      <rPr>
        <sz val="8"/>
        <rFont val="Arial"/>
        <family val="2"/>
        <charset val="204"/>
      </rPr>
      <t>/</t>
    </r>
    <r>
      <rPr>
        <i/>
        <sz val="8"/>
        <rFont val="Arial"/>
        <family val="2"/>
        <charset val="204"/>
      </rPr>
      <t xml:space="preserve"> Bulgaria</t>
    </r>
  </si>
  <si>
    <r>
      <t xml:space="preserve">China / </t>
    </r>
    <r>
      <rPr>
        <i/>
        <sz val="8"/>
        <rFont val="Arial"/>
        <family val="2"/>
        <charset val="204"/>
      </rPr>
      <t xml:space="preserve">Китая </t>
    </r>
    <r>
      <rPr>
        <sz val="8"/>
        <rFont val="Arial"/>
        <family val="2"/>
        <charset val="204"/>
      </rPr>
      <t>/</t>
    </r>
    <r>
      <rPr>
        <i/>
        <sz val="8"/>
        <rFont val="Arial"/>
        <family val="2"/>
        <charset val="204"/>
      </rPr>
      <t xml:space="preserve"> China</t>
    </r>
  </si>
  <si>
    <r>
      <t xml:space="preserve">Iordania / </t>
    </r>
    <r>
      <rPr>
        <i/>
        <sz val="8"/>
        <rFont val="Arial"/>
        <family val="2"/>
        <charset val="204"/>
      </rPr>
      <t xml:space="preserve">Иордании </t>
    </r>
    <r>
      <rPr>
        <sz val="8"/>
        <rFont val="Arial"/>
        <family val="2"/>
        <charset val="204"/>
      </rPr>
      <t>/</t>
    </r>
    <r>
      <rPr>
        <i/>
        <sz val="8"/>
        <rFont val="Arial"/>
        <family val="2"/>
        <charset val="204"/>
      </rPr>
      <t xml:space="preserve"> Jordan</t>
    </r>
  </si>
  <si>
    <r>
      <t xml:space="preserve">Israel / </t>
    </r>
    <r>
      <rPr>
        <i/>
        <sz val="8"/>
        <rFont val="Arial"/>
        <family val="2"/>
        <charset val="204"/>
      </rPr>
      <t xml:space="preserve">Израиля </t>
    </r>
    <r>
      <rPr>
        <sz val="8"/>
        <rFont val="Arial"/>
        <family val="2"/>
        <charset val="204"/>
      </rPr>
      <t>/</t>
    </r>
    <r>
      <rPr>
        <i/>
        <sz val="8"/>
        <rFont val="Arial"/>
        <family val="2"/>
        <charset val="204"/>
      </rPr>
      <t xml:space="preserve"> Israel</t>
    </r>
  </si>
  <si>
    <r>
      <t xml:space="preserve">Siria / </t>
    </r>
    <r>
      <rPr>
        <i/>
        <sz val="8"/>
        <rFont val="Arial"/>
        <family val="2"/>
        <charset val="204"/>
      </rPr>
      <t xml:space="preserve">Сирии </t>
    </r>
    <r>
      <rPr>
        <sz val="8"/>
        <rFont val="Arial"/>
        <family val="2"/>
        <charset val="204"/>
      </rPr>
      <t>/</t>
    </r>
    <r>
      <rPr>
        <i/>
        <sz val="8"/>
        <rFont val="Arial"/>
        <family val="2"/>
        <charset val="204"/>
      </rPr>
      <t xml:space="preserve"> Syria</t>
    </r>
  </si>
  <si>
    <r>
      <t xml:space="preserve">Sudan / </t>
    </r>
    <r>
      <rPr>
        <i/>
        <sz val="8"/>
        <rFont val="Arial"/>
        <family val="2"/>
        <charset val="204"/>
      </rPr>
      <t xml:space="preserve">Судана </t>
    </r>
    <r>
      <rPr>
        <sz val="8"/>
        <rFont val="Arial"/>
        <family val="2"/>
        <charset val="204"/>
      </rPr>
      <t>/</t>
    </r>
    <r>
      <rPr>
        <i/>
        <sz val="8"/>
        <rFont val="Arial"/>
        <family val="2"/>
        <charset val="204"/>
      </rPr>
      <t xml:space="preserve"> Sudan</t>
    </r>
  </si>
  <si>
    <t>Strășeni</t>
  </si>
  <si>
    <r>
      <t xml:space="preserve">Total
</t>
    </r>
    <r>
      <rPr>
        <i/>
        <sz val="8"/>
        <color indexed="8"/>
        <rFont val="Arial"/>
        <family val="2"/>
        <charset val="204"/>
      </rPr>
      <t>Всего
Total</t>
    </r>
  </si>
  <si>
    <r>
      <t>Nivelul de studii /</t>
    </r>
    <r>
      <rPr>
        <i/>
        <sz val="8"/>
        <color indexed="8"/>
        <rFont val="Arial"/>
        <family val="2"/>
        <charset val="204"/>
      </rPr>
      <t xml:space="preserve"> Уровень образования </t>
    </r>
    <r>
      <rPr>
        <sz val="8"/>
        <color indexed="8"/>
        <rFont val="Arial"/>
        <family val="2"/>
        <charset val="204"/>
      </rPr>
      <t>/</t>
    </r>
    <r>
      <rPr>
        <i/>
        <sz val="8"/>
        <color indexed="8"/>
        <rFont val="Arial"/>
        <family val="2"/>
        <charset val="204"/>
      </rPr>
      <t xml:space="preserve"> Level of education</t>
    </r>
  </si>
  <si>
    <r>
      <t xml:space="preserve">Superioare   
</t>
    </r>
    <r>
      <rPr>
        <i/>
        <sz val="8"/>
        <color indexed="8"/>
        <rFont val="Arial"/>
        <family val="2"/>
        <charset val="204"/>
      </rPr>
      <t xml:space="preserve">Высшее   
Higher  </t>
    </r>
  </si>
  <si>
    <r>
      <t xml:space="preserve">Total / </t>
    </r>
    <r>
      <rPr>
        <i/>
        <sz val="8"/>
        <color indexed="8"/>
        <rFont val="Arial"/>
        <family val="2"/>
        <charset val="204"/>
      </rPr>
      <t>Всего</t>
    </r>
    <r>
      <rPr>
        <sz val="8"/>
        <color indexed="8"/>
        <rFont val="Arial"/>
        <family val="2"/>
        <charset val="204"/>
      </rPr>
      <t xml:space="preserve"> / </t>
    </r>
    <r>
      <rPr>
        <i/>
        <sz val="8"/>
        <color indexed="8"/>
        <rFont val="Arial"/>
        <family val="2"/>
        <charset val="204"/>
      </rPr>
      <t>Total</t>
    </r>
  </si>
  <si>
    <r>
      <t xml:space="preserve">  Alte / </t>
    </r>
    <r>
      <rPr>
        <i/>
        <sz val="8"/>
        <color indexed="8"/>
        <rFont val="Arial"/>
        <family val="2"/>
        <charset val="204"/>
      </rPr>
      <t>Другие</t>
    </r>
    <r>
      <rPr>
        <sz val="8"/>
        <color indexed="8"/>
        <rFont val="Arial"/>
        <family val="2"/>
        <charset val="204"/>
      </rPr>
      <t xml:space="preserve"> / </t>
    </r>
    <r>
      <rPr>
        <i/>
        <sz val="8"/>
        <color indexed="8"/>
        <rFont val="Arial"/>
        <family val="2"/>
        <charset val="204"/>
      </rPr>
      <t>Other</t>
    </r>
  </si>
  <si>
    <r>
      <t>Urban /</t>
    </r>
    <r>
      <rPr>
        <sz val="8"/>
        <color indexed="8"/>
        <rFont val="Arial"/>
        <family val="2"/>
        <charset val="204"/>
      </rPr>
      <t xml:space="preserve"> </t>
    </r>
    <r>
      <rPr>
        <i/>
        <sz val="8"/>
        <color indexed="8"/>
        <rFont val="Arial"/>
        <family val="2"/>
        <charset val="204"/>
      </rPr>
      <t>Город</t>
    </r>
    <r>
      <rPr>
        <sz val="8"/>
        <color indexed="8"/>
        <rFont val="Arial"/>
        <family val="2"/>
        <charset val="204"/>
      </rPr>
      <t xml:space="preserve"> / </t>
    </r>
    <r>
      <rPr>
        <i/>
        <sz val="8"/>
        <color indexed="8"/>
        <rFont val="Arial"/>
        <family val="2"/>
        <charset val="204"/>
      </rPr>
      <t>Urban</t>
    </r>
  </si>
  <si>
    <r>
      <t xml:space="preserve">Rural / </t>
    </r>
    <r>
      <rPr>
        <i/>
        <sz val="8"/>
        <color indexed="8"/>
        <rFont val="Arial"/>
        <family val="2"/>
        <charset val="204"/>
      </rPr>
      <t>Село</t>
    </r>
    <r>
      <rPr>
        <b/>
        <sz val="8"/>
        <color indexed="8"/>
        <rFont val="Arial"/>
        <family val="2"/>
        <charset val="204"/>
      </rPr>
      <t xml:space="preserve"> / </t>
    </r>
    <r>
      <rPr>
        <i/>
        <sz val="8"/>
        <color indexed="8"/>
        <rFont val="Arial"/>
        <family val="2"/>
        <charset val="204"/>
      </rPr>
      <t>Rural</t>
    </r>
  </si>
  <si>
    <r>
      <t xml:space="preserve">Federaţia Rusă
</t>
    </r>
    <r>
      <rPr>
        <i/>
        <sz val="8"/>
        <rFont val="Arial"/>
        <family val="2"/>
        <charset val="204"/>
      </rPr>
      <t>Российской Федерации
Russian Federation</t>
    </r>
  </si>
  <si>
    <r>
      <t xml:space="preserve">din care, din:
</t>
    </r>
    <r>
      <rPr>
        <i/>
        <sz val="8"/>
        <rFont val="Arial"/>
        <family val="2"/>
        <charset val="204"/>
      </rPr>
      <t>в том числе из: 
of which, from:</t>
    </r>
  </si>
  <si>
    <t>2019/20</t>
  </si>
  <si>
    <t>2000/01</t>
  </si>
  <si>
    <t>2005/06</t>
  </si>
  <si>
    <r>
      <t xml:space="preserve">poloneză / </t>
    </r>
    <r>
      <rPr>
        <i/>
        <sz val="8"/>
        <rFont val="Arial"/>
        <family val="2"/>
        <charset val="204"/>
      </rPr>
      <t xml:space="preserve">польский </t>
    </r>
    <r>
      <rPr>
        <sz val="8"/>
        <rFont val="Arial"/>
        <family val="2"/>
        <charset val="204"/>
      </rPr>
      <t>/</t>
    </r>
    <r>
      <rPr>
        <i/>
        <sz val="8"/>
        <rFont val="Arial"/>
        <family val="2"/>
        <charset val="204"/>
      </rPr>
      <t xml:space="preserve"> Polish</t>
    </r>
  </si>
  <si>
    <t>mii persoane / тыс. человек / thou. persons</t>
  </si>
  <si>
    <r>
      <t>Studenţi /</t>
    </r>
    <r>
      <rPr>
        <sz val="8"/>
        <rFont val="Arial"/>
        <family val="2"/>
        <charset val="204"/>
      </rPr>
      <t xml:space="preserve"> </t>
    </r>
    <r>
      <rPr>
        <i/>
        <sz val="8"/>
        <rFont val="Arial"/>
        <family val="2"/>
        <charset val="204"/>
      </rPr>
      <t>Студенты</t>
    </r>
    <r>
      <rPr>
        <sz val="8"/>
        <rFont val="Arial"/>
        <family val="2"/>
        <charset val="204"/>
      </rPr>
      <t xml:space="preserve"> / </t>
    </r>
    <r>
      <rPr>
        <i/>
        <sz val="8"/>
        <rFont val="Arial"/>
        <family val="2"/>
        <charset val="204"/>
      </rPr>
      <t>Students</t>
    </r>
  </si>
  <si>
    <r>
      <rPr>
        <b/>
        <sz val="8"/>
        <rFont val="Arial"/>
        <family val="2"/>
        <charset val="204"/>
      </rPr>
      <t>Din numărul total de studenți:</t>
    </r>
    <r>
      <rPr>
        <i/>
        <sz val="8"/>
        <rFont val="Arial"/>
        <family val="2"/>
        <charset val="204"/>
      </rPr>
      <t xml:space="preserve">
Из общей численности студентов: 
From the total number of students: </t>
    </r>
  </si>
  <si>
    <r>
      <t xml:space="preserve">7.1.1. Instituţii de educaţie timpurie
          </t>
    </r>
    <r>
      <rPr>
        <i/>
        <sz val="9"/>
        <rFont val="Arial"/>
        <family val="2"/>
        <charset val="204"/>
      </rPr>
      <t>Учреждения раннего образования
          Institutions of early education</t>
    </r>
  </si>
  <si>
    <r>
      <t xml:space="preserve">India / </t>
    </r>
    <r>
      <rPr>
        <i/>
        <sz val="8"/>
        <rFont val="Arial"/>
        <family val="2"/>
        <charset val="204"/>
      </rPr>
      <t>Индия</t>
    </r>
    <r>
      <rPr>
        <sz val="8"/>
        <rFont val="Arial"/>
        <family val="2"/>
        <charset val="204"/>
      </rPr>
      <t xml:space="preserve"> / </t>
    </r>
    <r>
      <rPr>
        <i/>
        <sz val="8"/>
        <rFont val="Arial"/>
        <family val="2"/>
        <charset val="204"/>
      </rPr>
      <t>India</t>
    </r>
  </si>
  <si>
    <r>
      <t xml:space="preserve">Numărul de instituţii
</t>
    </r>
    <r>
      <rPr>
        <i/>
        <sz val="8"/>
        <rFont val="Arial"/>
        <family val="2"/>
        <charset val="204"/>
      </rPr>
      <t xml:space="preserve">Число учpеждений 
Number of institutions </t>
    </r>
  </si>
  <si>
    <r>
      <t xml:space="preserve">Numărul de locuri, mii
</t>
    </r>
    <r>
      <rPr>
        <i/>
        <sz val="8"/>
        <rFont val="Arial"/>
        <family val="2"/>
        <charset val="204"/>
      </rPr>
      <t>Число мест, тыс.
Number of places, thou.</t>
    </r>
  </si>
  <si>
    <r>
      <t xml:space="preserve">Numărul de copii, mii
</t>
    </r>
    <r>
      <rPr>
        <i/>
        <sz val="8"/>
        <rFont val="Arial"/>
        <family val="2"/>
        <charset val="204"/>
      </rPr>
      <t>Численность детей, тыс.
Number of children, thou.</t>
    </r>
  </si>
  <si>
    <r>
      <t xml:space="preserve">Personal didactic, mii
</t>
    </r>
    <r>
      <rPr>
        <i/>
        <sz val="8"/>
        <rFont val="Arial"/>
        <family val="2"/>
        <charset val="204"/>
      </rPr>
      <t>Педагогический персонал, тыс.
Pedagogical staff, thou.</t>
    </r>
  </si>
  <si>
    <r>
      <t xml:space="preserve">Numărul de copii la 100 de locuri
</t>
    </r>
    <r>
      <rPr>
        <i/>
        <sz val="8"/>
        <rFont val="Arial"/>
        <family val="2"/>
        <charset val="204"/>
      </rPr>
      <t xml:space="preserve">Численность детей на 100 мест
Number of children per 100 places </t>
    </r>
  </si>
  <si>
    <r>
      <t xml:space="preserve">limba română
</t>
    </r>
    <r>
      <rPr>
        <i/>
        <sz val="8"/>
        <rFont val="Arial"/>
        <family val="2"/>
        <charset val="204"/>
      </rPr>
      <t>румынский язык
Romanian language</t>
    </r>
  </si>
  <si>
    <r>
      <t xml:space="preserve">limba rusă
</t>
    </r>
    <r>
      <rPr>
        <i/>
        <sz val="8"/>
        <rFont val="Arial"/>
        <family val="2"/>
        <charset val="204"/>
      </rPr>
      <t>pусский язык
Russian language</t>
    </r>
  </si>
  <si>
    <r>
      <t xml:space="preserve">alte limbi
</t>
    </r>
    <r>
      <rPr>
        <i/>
        <sz val="8"/>
        <rFont val="Arial"/>
        <family val="2"/>
        <charset val="204"/>
      </rPr>
      <t xml:space="preserve">другие языки
other languages </t>
    </r>
  </si>
  <si>
    <r>
      <t xml:space="preserve">  Administratori 
 </t>
    </r>
    <r>
      <rPr>
        <i/>
        <sz val="8"/>
        <color indexed="8"/>
        <rFont val="Arial"/>
        <family val="2"/>
        <charset val="204"/>
      </rPr>
      <t xml:space="preserve"> Заведующие
  Managers</t>
    </r>
  </si>
  <si>
    <r>
      <t xml:space="preserve">  Educatori 
  </t>
    </r>
    <r>
      <rPr>
        <i/>
        <sz val="8"/>
        <color indexed="8"/>
        <rFont val="Arial"/>
        <family val="2"/>
        <charset val="204"/>
      </rPr>
      <t>Воспитатели
  Educators</t>
    </r>
  </si>
  <si>
    <r>
      <t xml:space="preserve">Centre (case) de creaţie
</t>
    </r>
    <r>
      <rPr>
        <i/>
        <sz val="8"/>
        <rFont val="Arial"/>
        <family val="2"/>
        <charset val="204"/>
      </rPr>
      <t>Центры (дома) творчества
Centres (houses) for technical creation</t>
    </r>
  </si>
  <si>
    <r>
      <t xml:space="preserve">Centre de creaţie tehnică
</t>
    </r>
    <r>
      <rPr>
        <i/>
        <sz val="8"/>
        <rFont val="Arial"/>
        <family val="2"/>
        <charset val="204"/>
      </rPr>
      <t>Центры технического творчества
Stations of young technicians</t>
    </r>
  </si>
  <si>
    <r>
      <t xml:space="preserve">Centre ale tinerilor naturalişti
</t>
    </r>
    <r>
      <rPr>
        <i/>
        <sz val="8"/>
        <rFont val="Arial"/>
        <family val="2"/>
        <charset val="204"/>
      </rPr>
      <t>Центры юных натуралистов
Stations of young naturalists</t>
    </r>
  </si>
  <si>
    <r>
      <t xml:space="preserve">Centre ale tinerilor turişti
</t>
    </r>
    <r>
      <rPr>
        <i/>
        <sz val="8"/>
        <rFont val="Arial"/>
        <family val="2"/>
        <charset val="204"/>
      </rPr>
      <t>Центры юных туристов
Stations of young turists</t>
    </r>
  </si>
  <si>
    <t xml:space="preserve">
118</t>
  </si>
  <si>
    <t xml:space="preserve">
112</t>
  </si>
  <si>
    <t xml:space="preserve">
117</t>
  </si>
  <si>
    <r>
      <t xml:space="preserve">Biblioteci pentru copii 
</t>
    </r>
    <r>
      <rPr>
        <i/>
        <sz val="8"/>
        <rFont val="Arial"/>
        <family val="2"/>
        <charset val="204"/>
      </rPr>
      <t>Детские библиотеки
Libraries for children</t>
    </r>
  </si>
  <si>
    <r>
      <t xml:space="preserve">Instituții publice de sport
</t>
    </r>
    <r>
      <rPr>
        <i/>
        <sz val="8"/>
        <rFont val="Arial"/>
        <family val="2"/>
        <charset val="204"/>
      </rPr>
      <t>Публичные спортивные учреждения
Public sport institutions</t>
    </r>
  </si>
  <si>
    <t xml:space="preserve">
18,0</t>
  </si>
  <si>
    <t xml:space="preserve">
15,9</t>
  </si>
  <si>
    <t xml:space="preserve">
18,1</t>
  </si>
  <si>
    <t xml:space="preserve">
19,4</t>
  </si>
  <si>
    <t xml:space="preserve">
19,6</t>
  </si>
  <si>
    <t xml:space="preserve">
20,6</t>
  </si>
  <si>
    <t xml:space="preserve">
21,0</t>
  </si>
  <si>
    <t xml:space="preserve">
22,1</t>
  </si>
  <si>
    <r>
      <t xml:space="preserve">Numărul de instituţii – total
</t>
    </r>
    <r>
      <rPr>
        <i/>
        <sz val="8"/>
        <rFont val="Arial"/>
        <family val="2"/>
        <charset val="204"/>
      </rPr>
      <t>Число учреждений – всего
Number of institutions – total</t>
    </r>
  </si>
  <si>
    <t>2020/21</t>
  </si>
  <si>
    <r>
      <t xml:space="preserve">Şcoli pentru copii cu deficienţe în dezvoltarea intelectuală sau fizică
</t>
    </r>
    <r>
      <rPr>
        <i/>
        <sz val="8"/>
        <rFont val="Arial"/>
        <family val="2"/>
        <charset val="204"/>
      </rPr>
      <t>Школы для детей с недостатками умственного или физического развития
Schools for children with mental or physical handicap</t>
    </r>
  </si>
  <si>
    <t xml:space="preserve">
40</t>
  </si>
  <si>
    <t xml:space="preserve">
37</t>
  </si>
  <si>
    <t xml:space="preserve">
33</t>
  </si>
  <si>
    <t xml:space="preserve">
17</t>
  </si>
  <si>
    <t xml:space="preserve">
15</t>
  </si>
  <si>
    <t xml:space="preserve">
14</t>
  </si>
  <si>
    <t xml:space="preserve">
13</t>
  </si>
  <si>
    <r>
      <t xml:space="preserve">Numărul de elevi – total, mii
</t>
    </r>
    <r>
      <rPr>
        <i/>
        <sz val="8"/>
        <rFont val="Arial"/>
        <family val="2"/>
        <charset val="204"/>
      </rPr>
      <t>Численность учащихся – всего, тыс.
Number of pupils – total, thou.</t>
    </r>
  </si>
  <si>
    <r>
      <t xml:space="preserve">Numărul de elevi în şcolile de zi
</t>
    </r>
    <r>
      <rPr>
        <i/>
        <sz val="8"/>
        <rFont val="Arial"/>
        <family val="2"/>
        <charset val="204"/>
      </rPr>
      <t>Численность учащихся в дневных школах
Number of pupils in day schools</t>
    </r>
  </si>
  <si>
    <r>
      <t xml:space="preserve">Clase pe lângă colegii
</t>
    </r>
    <r>
      <rPr>
        <i/>
        <sz val="8"/>
        <rFont val="Arial"/>
        <family val="2"/>
        <charset val="204"/>
      </rPr>
      <t>Классы при колледжах
Classes penearby colleges</t>
    </r>
  </si>
  <si>
    <r>
      <t xml:space="preserve">Personal didactic – total, mii
</t>
    </r>
    <r>
      <rPr>
        <i/>
        <sz val="8"/>
        <rFont val="Arial"/>
        <family val="2"/>
        <charset val="204"/>
      </rPr>
      <t>Педагогический персонал – всего, тыс.
Pedagogical staff – total, thou.</t>
    </r>
  </si>
  <si>
    <r>
      <t xml:space="preserve">Numărul de elevi – total
</t>
    </r>
    <r>
      <rPr>
        <i/>
        <sz val="8"/>
        <rFont val="Arial"/>
        <family val="2"/>
        <charset val="204"/>
      </rPr>
      <t>Численность учащихся – всего
Number of pupils – total</t>
    </r>
  </si>
  <si>
    <r>
      <t xml:space="preserve">Personal didactic, mii
</t>
    </r>
    <r>
      <rPr>
        <i/>
        <sz val="8"/>
        <color indexed="8"/>
        <rFont val="Arial"/>
        <family val="2"/>
        <charset val="204"/>
      </rPr>
      <t>Педагогический персонал, тыс.
Pedagogical staff, thou.</t>
    </r>
  </si>
  <si>
    <r>
      <t xml:space="preserve">din care, în clasele:
</t>
    </r>
    <r>
      <rPr>
        <i/>
        <sz val="8"/>
        <rFont val="Arial"/>
        <family val="2"/>
        <charset val="204"/>
      </rPr>
      <t>в том числе в классах:
of which, in classes:</t>
    </r>
  </si>
  <si>
    <r>
      <t xml:space="preserve">pregătitoare
</t>
    </r>
    <r>
      <rPr>
        <i/>
        <sz val="8"/>
        <rFont val="Arial"/>
        <family val="2"/>
        <charset val="204"/>
      </rPr>
      <t>подготовительные
preparatory</t>
    </r>
  </si>
  <si>
    <r>
      <t xml:space="preserve">Cu deficienţe în dezvoltarea intelectuală
</t>
    </r>
    <r>
      <rPr>
        <i/>
        <sz val="8"/>
        <rFont val="Arial"/>
        <family val="2"/>
        <charset val="204"/>
      </rPr>
      <t xml:space="preserve">С недостатками умственного развития
With mental handicap </t>
    </r>
  </si>
  <si>
    <r>
      <t xml:space="preserve">Cu vederea slabă
</t>
    </r>
    <r>
      <rPr>
        <i/>
        <sz val="8"/>
        <rFont val="Arial"/>
        <family val="2"/>
        <charset val="204"/>
      </rPr>
      <t>Слабовидящих
With weak eyesight</t>
    </r>
  </si>
  <si>
    <r>
      <t xml:space="preserve">Cu auz slab
</t>
    </r>
    <r>
      <rPr>
        <i/>
        <sz val="8"/>
        <rFont val="Arial"/>
        <family val="2"/>
        <charset val="204"/>
      </rPr>
      <t>Слабослышащих
With disabled hearing</t>
    </r>
  </si>
  <si>
    <r>
      <t xml:space="preserve">Cu restanțe poliomielitice şi cu paralizie cerebrală
</t>
    </r>
    <r>
      <rPr>
        <i/>
        <sz val="8"/>
        <rFont val="Arial"/>
        <family val="2"/>
        <charset val="204"/>
      </rPr>
      <t>С последствиями полиомиелита и церебральным параличoм
With after-effects of poliomyelitis and cerebral paralysis</t>
    </r>
  </si>
  <si>
    <t xml:space="preserve">
178</t>
  </si>
  <si>
    <t xml:space="preserve">
187</t>
  </si>
  <si>
    <t xml:space="preserve">
162</t>
  </si>
  <si>
    <t xml:space="preserve">
60</t>
  </si>
  <si>
    <t xml:space="preserve">
32</t>
  </si>
  <si>
    <t xml:space="preserve">
27</t>
  </si>
  <si>
    <t xml:space="preserve">
25</t>
  </si>
  <si>
    <t xml:space="preserve">
51</t>
  </si>
  <si>
    <t xml:space="preserve">
1 512</t>
  </si>
  <si>
    <t xml:space="preserve">
1 511</t>
  </si>
  <si>
    <t xml:space="preserve">
1 450</t>
  </si>
  <si>
    <t xml:space="preserve">
1 304</t>
  </si>
  <si>
    <t xml:space="preserve">
1 281</t>
  </si>
  <si>
    <t xml:space="preserve">
1 233</t>
  </si>
  <si>
    <r>
      <t xml:space="preserve">Numărul de elevi care studiază limbi străine – total, mii
</t>
    </r>
    <r>
      <rPr>
        <i/>
        <sz val="8"/>
        <rFont val="Arial"/>
        <family val="2"/>
        <charset val="204"/>
      </rPr>
      <t>Численность учащихся, изучающих иностранные языки – всего, тыс.
Number of pupils who study foreign languages – total, thou.</t>
    </r>
  </si>
  <si>
    <t xml:space="preserve">
573,6</t>
  </si>
  <si>
    <t xml:space="preserve">
470,6</t>
  </si>
  <si>
    <t xml:space="preserve">
357,2</t>
  </si>
  <si>
    <t xml:space="preserve">
299,9</t>
  </si>
  <si>
    <t xml:space="preserve">
297,7</t>
  </si>
  <si>
    <t xml:space="preserve">
299,1</t>
  </si>
  <si>
    <r>
      <t xml:space="preserve">învăţământ de zi
</t>
    </r>
    <r>
      <rPr>
        <i/>
        <sz val="8"/>
        <rFont val="Arial"/>
        <family val="2"/>
        <charset val="204"/>
      </rPr>
      <t>дневное обучение
day classes</t>
    </r>
  </si>
  <si>
    <r>
      <t xml:space="preserve">alte limbi
</t>
    </r>
    <r>
      <rPr>
        <i/>
        <sz val="8"/>
        <rFont val="Arial"/>
        <family val="2"/>
        <charset val="204"/>
      </rPr>
      <t>другие языки
other languages</t>
    </r>
  </si>
  <si>
    <r>
      <t xml:space="preserve">învăţământ seral
</t>
    </r>
    <r>
      <rPr>
        <i/>
        <sz val="8"/>
        <rFont val="Arial"/>
        <family val="2"/>
        <charset val="204"/>
      </rPr>
      <t>вечеpнее обучение
evening classes</t>
    </r>
  </si>
  <si>
    <r>
      <t xml:space="preserve">Absolvenți ai gimnaziilor
</t>
    </r>
    <r>
      <rPr>
        <i/>
        <sz val="8"/>
        <rFont val="Arial"/>
        <family val="2"/>
        <charset val="204"/>
      </rPr>
      <t>Выпусники гимназий
Graduates of gymnasiums</t>
    </r>
  </si>
  <si>
    <r>
      <t xml:space="preserve">Profesori după specialitatea de bază:
</t>
    </r>
    <r>
      <rPr>
        <i/>
        <sz val="8"/>
        <rFont val="Arial"/>
        <family val="2"/>
        <charset val="204"/>
      </rPr>
      <t>Преподаватели по основной специальности:
Teachers by main speciality:</t>
    </r>
  </si>
  <si>
    <r>
      <t xml:space="preserve">Limba şi literatura română
</t>
    </r>
    <r>
      <rPr>
        <i/>
        <sz val="8"/>
        <rFont val="Arial"/>
        <family val="2"/>
        <charset val="204"/>
      </rPr>
      <t>Румынский язык и литература
Romanian language and literature</t>
    </r>
  </si>
  <si>
    <r>
      <t xml:space="preserve">Limba şi literatura rusă
</t>
    </r>
    <r>
      <rPr>
        <i/>
        <sz val="8"/>
        <rFont val="Arial"/>
        <family val="2"/>
        <charset val="204"/>
      </rPr>
      <t>Русский язык и литература
Russian language and literature</t>
    </r>
  </si>
  <si>
    <r>
      <t xml:space="preserve">Limbi străine
</t>
    </r>
    <r>
      <rPr>
        <i/>
        <sz val="8"/>
        <rFont val="Arial"/>
        <family val="2"/>
        <charset val="204"/>
      </rPr>
      <t>Иностранные языки
Foreign languages</t>
    </r>
  </si>
  <si>
    <r>
      <t xml:space="preserve">Istoria, bazele statului şi dreptului
</t>
    </r>
    <r>
      <rPr>
        <i/>
        <sz val="8"/>
        <rFont val="Arial"/>
        <family val="2"/>
        <charset val="204"/>
      </rPr>
      <t>История, основы государства и права
History, state and law bases</t>
    </r>
  </si>
  <si>
    <r>
      <t xml:space="preserve">din aceştia, cu studii superioare, %
</t>
    </r>
    <r>
      <rPr>
        <i/>
        <sz val="8"/>
        <rFont val="Arial"/>
        <family val="2"/>
        <charset val="204"/>
      </rPr>
      <t>из них имеют высшее образование, %
of them, with higher education, %</t>
    </r>
  </si>
  <si>
    <t xml:space="preserve">
48</t>
  </si>
  <si>
    <t xml:space="preserve">
47</t>
  </si>
  <si>
    <t xml:space="preserve">
45</t>
  </si>
  <si>
    <t xml:space="preserve">
41</t>
  </si>
  <si>
    <r>
      <t xml:space="preserve">alte limbi 
</t>
    </r>
    <r>
      <rPr>
        <i/>
        <sz val="8"/>
        <rFont val="Arial"/>
        <family val="2"/>
        <charset val="204"/>
      </rPr>
      <t>другие языки
other languages</t>
    </r>
  </si>
  <si>
    <r>
      <t xml:space="preserve">Numărul de elevi
</t>
    </r>
    <r>
      <rPr>
        <i/>
        <sz val="8"/>
        <rFont val="Arial"/>
        <family val="2"/>
        <charset val="204"/>
      </rPr>
      <t>Численность учащихся
Number of students</t>
    </r>
  </si>
  <si>
    <r>
      <t xml:space="preserve">femei
</t>
    </r>
    <r>
      <rPr>
        <i/>
        <sz val="8"/>
        <rFont val="Arial"/>
        <family val="2"/>
        <charset val="204"/>
      </rPr>
      <t>женщины
women</t>
    </r>
  </si>
  <si>
    <r>
      <t xml:space="preserve">bărbaţi
</t>
    </r>
    <r>
      <rPr>
        <i/>
        <sz val="8"/>
        <rFont val="Arial"/>
        <family val="2"/>
        <charset val="204"/>
      </rPr>
      <t>мужчины
men</t>
    </r>
  </si>
  <si>
    <r>
      <t xml:space="preserve">Numărul de elevi care locuiesc în cămine
</t>
    </r>
    <r>
      <rPr>
        <i/>
        <sz val="8"/>
        <rFont val="Arial"/>
        <family val="2"/>
        <charset val="204"/>
      </rPr>
      <t>Численность учащихся, пpоживающих в общежитиях
Number of students accomodated in hostels</t>
    </r>
  </si>
  <si>
    <t xml:space="preserve">
7 808 </t>
  </si>
  <si>
    <t xml:space="preserve">
9 713</t>
  </si>
  <si>
    <t xml:space="preserve">
11 795</t>
  </si>
  <si>
    <t xml:space="preserve">
12 285</t>
  </si>
  <si>
    <t xml:space="preserve">
11 843</t>
  </si>
  <si>
    <t xml:space="preserve">
11 666</t>
  </si>
  <si>
    <t xml:space="preserve">
10 529</t>
  </si>
  <si>
    <t xml:space="preserve">
10 903</t>
  </si>
  <si>
    <t xml:space="preserve">
83</t>
  </si>
  <si>
    <t xml:space="preserve">
90</t>
  </si>
  <si>
    <t xml:space="preserve">
93</t>
  </si>
  <si>
    <t xml:space="preserve">
94</t>
  </si>
  <si>
    <t xml:space="preserve">
98</t>
  </si>
  <si>
    <t xml:space="preserve">
95</t>
  </si>
  <si>
    <r>
      <t xml:space="preserve">Alte / </t>
    </r>
    <r>
      <rPr>
        <i/>
        <sz val="8"/>
        <rFont val="Arial"/>
        <family val="2"/>
        <charset val="204"/>
      </rPr>
      <t>Другие</t>
    </r>
    <r>
      <rPr>
        <sz val="8"/>
        <rFont val="Arial"/>
        <family val="2"/>
        <charset val="204"/>
      </rPr>
      <t xml:space="preserve"> /</t>
    </r>
    <r>
      <rPr>
        <i/>
        <sz val="8"/>
        <rFont val="Arial"/>
        <family val="2"/>
        <charset val="204"/>
      </rPr>
      <t xml:space="preserve"> Other</t>
    </r>
  </si>
  <si>
    <r>
      <t xml:space="preserve">Instituţii de învăţământ superior
</t>
    </r>
    <r>
      <rPr>
        <i/>
        <sz val="8"/>
        <rFont val="Arial"/>
        <family val="2"/>
        <charset val="204"/>
      </rPr>
      <t>Высшие учебные заведения
Higher education institutions</t>
    </r>
  </si>
  <si>
    <r>
      <t xml:space="preserve">Numărul de studenţi
</t>
    </r>
    <r>
      <rPr>
        <i/>
        <sz val="8"/>
        <rFont val="Arial"/>
        <family val="2"/>
        <charset val="204"/>
      </rPr>
      <t xml:space="preserve">Численность студентов 
Number of students </t>
    </r>
  </si>
  <si>
    <r>
      <t xml:space="preserve">CicluI I (studii superioare de licenţă)
</t>
    </r>
    <r>
      <rPr>
        <i/>
        <sz val="8"/>
        <color indexed="8"/>
        <rFont val="Arial"/>
        <family val="2"/>
        <charset val="204"/>
      </rPr>
      <t>I Цикл  (лиценциатура)
Cycle I (licentiate degree higher education)</t>
    </r>
  </si>
  <si>
    <r>
      <t xml:space="preserve">CicluI II (studii superioare de master)
</t>
    </r>
    <r>
      <rPr>
        <i/>
        <sz val="8"/>
        <rFont val="Arial"/>
        <family val="2"/>
        <charset val="204"/>
      </rPr>
      <t>II Цикл (магистратура)
Cycle II (master degree higher education)</t>
    </r>
  </si>
  <si>
    <t xml:space="preserve">
755</t>
  </si>
  <si>
    <t xml:space="preserve">
824</t>
  </si>
  <si>
    <t xml:space="preserve">
4 588</t>
  </si>
  <si>
    <r>
      <t xml:space="preserve">Ştiinţe umaniste
</t>
    </r>
    <r>
      <rPr>
        <i/>
        <sz val="8"/>
        <color indexed="8"/>
        <rFont val="Arial"/>
        <family val="2"/>
        <charset val="204"/>
      </rPr>
      <t xml:space="preserve">Гуманитарные науки
Humanities </t>
    </r>
  </si>
  <si>
    <r>
      <t xml:space="preserve">Științe sociale și comportamentale
</t>
    </r>
    <r>
      <rPr>
        <i/>
        <sz val="8"/>
        <color indexed="8"/>
        <rFont val="Arial"/>
        <family val="2"/>
        <charset val="204"/>
      </rPr>
      <t xml:space="preserve">Социальные и поведенческие науки
Social and behavioural sciences </t>
    </r>
  </si>
  <si>
    <r>
      <t xml:space="preserve">Jurnalism și informare
</t>
    </r>
    <r>
      <rPr>
        <i/>
        <sz val="8"/>
        <color indexed="8"/>
        <rFont val="Arial"/>
        <family val="2"/>
        <charset val="204"/>
      </rPr>
      <t>Журналистика и информация
Journalism and information</t>
    </r>
  </si>
  <si>
    <r>
      <t xml:space="preserve">Ştiinţe administrative
</t>
    </r>
    <r>
      <rPr>
        <i/>
        <sz val="8"/>
        <color indexed="8"/>
        <rFont val="Arial"/>
        <family val="2"/>
        <charset val="204"/>
      </rPr>
      <t xml:space="preserve">Науки управления
Administration sciences </t>
    </r>
  </si>
  <si>
    <r>
      <t xml:space="preserve">Ştiinţe economice
</t>
    </r>
    <r>
      <rPr>
        <i/>
        <sz val="8"/>
        <color indexed="8"/>
        <rFont val="Arial"/>
        <family val="2"/>
        <charset val="204"/>
      </rPr>
      <t>Экономические науки
Economic sciences</t>
    </r>
  </si>
  <si>
    <r>
      <t xml:space="preserve">Științe chimice
</t>
    </r>
    <r>
      <rPr>
        <i/>
        <sz val="8"/>
        <color indexed="8"/>
        <rFont val="Arial"/>
        <family val="2"/>
        <charset val="204"/>
      </rPr>
      <t>Химические науки
Chemical sciences</t>
    </r>
  </si>
  <si>
    <r>
      <t xml:space="preserve">Științe biologice
</t>
    </r>
    <r>
      <rPr>
        <i/>
        <sz val="8"/>
        <color indexed="8"/>
        <rFont val="Arial"/>
        <family val="2"/>
        <charset val="204"/>
      </rPr>
      <t>Биологические науки
Biological sciences</t>
    </r>
  </si>
  <si>
    <r>
      <t xml:space="preserve">Științe ale mediului
</t>
    </r>
    <r>
      <rPr>
        <i/>
        <sz val="8"/>
        <color indexed="8"/>
        <rFont val="Arial"/>
        <family val="2"/>
        <charset val="204"/>
      </rPr>
      <t xml:space="preserve">Науки об окружающей среде 
Environmental sciences </t>
    </r>
  </si>
  <si>
    <r>
      <t xml:space="preserve">Științe fizice
</t>
    </r>
    <r>
      <rPr>
        <i/>
        <sz val="8"/>
        <color indexed="8"/>
        <rFont val="Arial"/>
        <family val="2"/>
        <charset val="204"/>
      </rPr>
      <t>Физические науки
Physical sciences</t>
    </r>
  </si>
  <si>
    <r>
      <t xml:space="preserve">Matematică și statistică
</t>
    </r>
    <r>
      <rPr>
        <i/>
        <sz val="8"/>
        <color indexed="8"/>
        <rFont val="Arial"/>
        <family val="2"/>
        <charset val="204"/>
      </rPr>
      <t>Математика и статистика
Mathematics and statistics</t>
    </r>
  </si>
  <si>
    <r>
      <t xml:space="preserve">Inginerie şi activităţi inginereşti
</t>
    </r>
    <r>
      <rPr>
        <i/>
        <sz val="8"/>
        <color indexed="8"/>
        <rFont val="Arial"/>
        <family val="2"/>
        <charset val="204"/>
      </rPr>
      <t>Инженерия и инженерное дело
Engineering and engineering trades</t>
    </r>
  </si>
  <si>
    <r>
      <t xml:space="preserve">Tehnologii de fabricare şi prelucrare
</t>
    </r>
    <r>
      <rPr>
        <i/>
        <sz val="8"/>
        <color indexed="8"/>
        <rFont val="Arial"/>
        <family val="2"/>
        <charset val="204"/>
      </rPr>
      <t>Производственные и
обрабатывающие технологии
Manufacturing and processing</t>
    </r>
  </si>
  <si>
    <r>
      <t xml:space="preserve">Arhitectură şi construcţii
</t>
    </r>
    <r>
      <rPr>
        <i/>
        <sz val="8"/>
        <color indexed="8"/>
        <rFont val="Arial"/>
        <family val="2"/>
        <charset val="204"/>
      </rPr>
      <t>Архитектура и строительство
Architecture and building</t>
    </r>
  </si>
  <si>
    <r>
      <t xml:space="preserve">Ştiinţe agricole
</t>
    </r>
    <r>
      <rPr>
        <i/>
        <sz val="8"/>
        <color indexed="8"/>
        <rFont val="Arial"/>
        <family val="2"/>
        <charset val="204"/>
      </rPr>
      <t>Сельскохозяйственные науки
Agriculture</t>
    </r>
  </si>
  <si>
    <r>
      <t xml:space="preserve">Silvicultura
</t>
    </r>
    <r>
      <rPr>
        <i/>
        <sz val="8"/>
        <color indexed="8"/>
        <rFont val="Arial"/>
        <family val="2"/>
        <charset val="204"/>
      </rPr>
      <t>Лесное хозяйство
Forestry</t>
    </r>
  </si>
  <si>
    <r>
      <t xml:space="preserve">Medicină veterinară
</t>
    </r>
    <r>
      <rPr>
        <i/>
        <sz val="8"/>
        <color indexed="8"/>
        <rFont val="Arial"/>
        <family val="2"/>
        <charset val="204"/>
      </rPr>
      <t>Ветеринарная медицина
Veterinary medicine</t>
    </r>
  </si>
  <si>
    <r>
      <t xml:space="preserve">Sănătate
</t>
    </r>
    <r>
      <rPr>
        <i/>
        <sz val="8"/>
        <color indexed="8"/>
        <rFont val="Arial"/>
        <family val="2"/>
        <charset val="204"/>
      </rPr>
      <t>Здравоохранение 
Health</t>
    </r>
  </si>
  <si>
    <r>
      <t xml:space="preserve">Științe ale sportului
</t>
    </r>
    <r>
      <rPr>
        <i/>
        <sz val="8"/>
        <color indexed="8"/>
        <rFont val="Arial"/>
        <family val="2"/>
        <charset val="204"/>
      </rPr>
      <t>Наука спорта
Science of sports</t>
    </r>
  </si>
  <si>
    <r>
      <t xml:space="preserve">Servicii publice
</t>
    </r>
    <r>
      <rPr>
        <i/>
        <sz val="8"/>
        <color indexed="8"/>
        <rFont val="Arial"/>
        <family val="2"/>
        <charset val="204"/>
      </rPr>
      <t>Сфера обслуживания
Personal services</t>
    </r>
  </si>
  <si>
    <r>
      <t xml:space="preserve">Servicii ale securității
</t>
    </r>
    <r>
      <rPr>
        <i/>
        <sz val="8"/>
        <color indexed="8"/>
        <rFont val="Arial"/>
        <family val="2"/>
        <charset val="204"/>
      </rPr>
      <t>Службы безопасности
Security services</t>
    </r>
  </si>
  <si>
    <r>
      <t xml:space="preserve">doctori habilitaţi
</t>
    </r>
    <r>
      <rPr>
        <i/>
        <sz val="8"/>
        <rFont val="Arial"/>
        <family val="2"/>
        <charset val="204"/>
      </rPr>
      <t xml:space="preserve">хабилититированные доктоpа 
habilitated doctors </t>
    </r>
  </si>
  <si>
    <r>
      <t xml:space="preserve">doctori în ştiinţe
</t>
    </r>
    <r>
      <rPr>
        <i/>
        <sz val="8"/>
        <rFont val="Arial"/>
        <family val="2"/>
        <charset val="204"/>
      </rPr>
      <t>доктора наук
doctors of science</t>
    </r>
  </si>
  <si>
    <t xml:space="preserve">
14 162</t>
  </si>
  <si>
    <t xml:space="preserve">
18 233</t>
  </si>
  <si>
    <t xml:space="preserve">
19 921</t>
  </si>
  <si>
    <t xml:space="preserve">
15 410</t>
  </si>
  <si>
    <t xml:space="preserve">
13 793</t>
  </si>
  <si>
    <t xml:space="preserve">
12 023</t>
  </si>
  <si>
    <t xml:space="preserve">
10 682</t>
  </si>
  <si>
    <t xml:space="preserve">
11 708</t>
  </si>
  <si>
    <r>
      <t xml:space="preserve">Alte ţări
</t>
    </r>
    <r>
      <rPr>
        <i/>
        <sz val="8"/>
        <rFont val="Arial"/>
        <family val="2"/>
        <charset val="204"/>
      </rPr>
      <t>Других стран 
Other countries</t>
    </r>
  </si>
  <si>
    <r>
      <t xml:space="preserve">7.1.32. Studenţii instituţiilor de învăţământ superior pe forme de învăţământ şi sexe
            </t>
    </r>
    <r>
      <rPr>
        <sz val="9"/>
        <rFont val="Arial"/>
        <family val="2"/>
        <charset val="204"/>
      </rPr>
      <t xml:space="preserve"> </t>
    </r>
    <r>
      <rPr>
        <i/>
        <sz val="9"/>
        <rFont val="Arial"/>
        <family val="2"/>
        <charset val="204"/>
      </rPr>
      <t>Студенты высших учебных заведений по формам обучения и полу
             Students of higher education institutions, by forms of education and sex</t>
    </r>
  </si>
  <si>
    <r>
      <t xml:space="preserve">bărbaţi / </t>
    </r>
    <r>
      <rPr>
        <i/>
        <sz val="8"/>
        <rFont val="Arial"/>
        <family val="2"/>
        <charset val="204"/>
      </rPr>
      <t xml:space="preserve">мужчины </t>
    </r>
    <r>
      <rPr>
        <sz val="8"/>
        <rFont val="Arial"/>
        <family val="2"/>
        <charset val="204"/>
      </rPr>
      <t>/</t>
    </r>
    <r>
      <rPr>
        <i/>
        <sz val="8"/>
        <rFont val="Arial"/>
        <family val="2"/>
        <charset val="204"/>
      </rPr>
      <t xml:space="preserve"> men</t>
    </r>
  </si>
  <si>
    <r>
      <t xml:space="preserve">femei / </t>
    </r>
    <r>
      <rPr>
        <i/>
        <sz val="8"/>
        <rFont val="Arial"/>
        <family val="2"/>
        <charset val="204"/>
      </rPr>
      <t xml:space="preserve">женщины </t>
    </r>
    <r>
      <rPr>
        <sz val="8"/>
        <rFont val="Arial"/>
        <family val="2"/>
        <charset val="204"/>
      </rPr>
      <t>/</t>
    </r>
    <r>
      <rPr>
        <i/>
        <sz val="8"/>
        <rFont val="Arial"/>
        <family val="2"/>
        <charset val="204"/>
      </rPr>
      <t xml:space="preserve"> women</t>
    </r>
  </si>
  <si>
    <t xml:space="preserve">
10</t>
  </si>
  <si>
    <t xml:space="preserve">
1 234</t>
  </si>
  <si>
    <t xml:space="preserve">
1 242</t>
  </si>
  <si>
    <t xml:space="preserve">
1 230</t>
  </si>
  <si>
    <t xml:space="preserve">
299,3</t>
  </si>
  <si>
    <t xml:space="preserve">
298,5</t>
  </si>
  <si>
    <t xml:space="preserve">
300,8</t>
  </si>
  <si>
    <t xml:space="preserve">
684</t>
  </si>
  <si>
    <t xml:space="preserve">
1 017</t>
  </si>
  <si>
    <t xml:space="preserve">
4 272</t>
  </si>
  <si>
    <t xml:space="preserve">
9 140</t>
  </si>
  <si>
    <r>
      <t xml:space="preserve">Studii superioare integrate 
(inclusiv, medicale şi farmaceutice)
</t>
    </r>
    <r>
      <rPr>
        <i/>
        <sz val="8"/>
        <rFont val="Arial"/>
        <family val="2"/>
        <charset val="204"/>
      </rPr>
      <t>Интегрированное высшее образование 
(в том числе медицинское и фармацевтическое)
Integrated higher education 
(including medicine and pharmacy)</t>
    </r>
  </si>
  <si>
    <r>
      <t xml:space="preserve">Şcoli de muzică, arte şi arte plastice 
pentru copii
</t>
    </r>
    <r>
      <rPr>
        <i/>
        <sz val="8"/>
        <rFont val="Arial"/>
        <family val="2"/>
        <charset val="204"/>
      </rPr>
      <t>Детские школы искусств, музыкальные 
и художественные школы
Music and art schools for children</t>
    </r>
  </si>
  <si>
    <r>
      <t xml:space="preserve">Total / </t>
    </r>
    <r>
      <rPr>
        <i/>
        <sz val="8"/>
        <color rgb="FF000000"/>
        <rFont val="Arial"/>
        <family val="2"/>
        <charset val="204"/>
      </rPr>
      <t>Всего / Total</t>
    </r>
  </si>
  <si>
    <r>
      <t xml:space="preserve">Instituţii cu alte forme de proprietate decât cea publică       
</t>
    </r>
    <r>
      <rPr>
        <i/>
        <sz val="8"/>
        <color indexed="8"/>
        <rFont val="Arial"/>
        <family val="2"/>
        <charset val="204"/>
      </rPr>
      <t>Учреждения с другими формами собственности кроме публичной   
Institutions with other forms of ownership that the public one</t>
    </r>
  </si>
  <si>
    <r>
      <t>1</t>
    </r>
    <r>
      <rPr>
        <sz val="8"/>
        <color indexed="8"/>
        <rFont val="Arial"/>
        <family val="2"/>
        <charset val="204"/>
      </rPr>
      <t xml:space="preserve">  Fără şcolile pentru copii cu deficienţe în dezvoltarea intelectuală sau fizică  </t>
    </r>
    <r>
      <rPr>
        <i/>
        <sz val="8"/>
        <color indexed="8"/>
        <rFont val="Arial"/>
        <family val="2"/>
        <charset val="204"/>
      </rPr>
      <t xml:space="preserve">
    Без школ для детей с недостатками умственного или физического развития  
    Without the schools for children with mental or physical handicap</t>
    </r>
  </si>
  <si>
    <r>
      <t xml:space="preserve">7.1.25. Numărul de elevi în instituții de învățământ profesional tehnic postsecundar după forma de proprietate
             </t>
    </r>
    <r>
      <rPr>
        <i/>
        <sz val="9"/>
        <rFont val="Arial"/>
        <family val="2"/>
        <charset val="204"/>
      </rPr>
      <t>Численность учащихся учреждений послесреднего профессионально-технического образования  
             по форме собственности     
             Number of students in postsecondary vocational institutions</t>
    </r>
    <r>
      <rPr>
        <sz val="9"/>
        <rFont val="Arial"/>
        <family val="2"/>
        <charset val="204"/>
      </rPr>
      <t xml:space="preserve"> </t>
    </r>
    <r>
      <rPr>
        <i/>
        <sz val="9"/>
        <rFont val="Arial"/>
        <family val="2"/>
        <charset val="204"/>
      </rPr>
      <t>by form of ownership</t>
    </r>
  </si>
  <si>
    <t>2000/
01</t>
  </si>
  <si>
    <t>2005/
06</t>
  </si>
  <si>
    <t>2010/
11</t>
  </si>
  <si>
    <t>2015/
16</t>
  </si>
  <si>
    <t>2016/
17</t>
  </si>
  <si>
    <t>2017/
18</t>
  </si>
  <si>
    <t>2018/
19</t>
  </si>
  <si>
    <t>2019/
20</t>
  </si>
  <si>
    <t>2020/
21</t>
  </si>
  <si>
    <r>
      <t xml:space="preserve">serale / </t>
    </r>
    <r>
      <rPr>
        <i/>
        <sz val="8"/>
        <rFont val="Arial CYR"/>
      </rPr>
      <t xml:space="preserve">вечеpних </t>
    </r>
    <r>
      <rPr>
        <sz val="8"/>
        <rFont val="Arial Cyr"/>
      </rPr>
      <t>/</t>
    </r>
    <r>
      <rPr>
        <i/>
        <sz val="8"/>
        <rFont val="Arial CYR"/>
      </rPr>
      <t xml:space="preserve"> evening classes</t>
    </r>
  </si>
  <si>
    <r>
      <t xml:space="preserve">învăţământ cu frecvenţă 
</t>
    </r>
    <r>
      <rPr>
        <i/>
        <sz val="8"/>
        <rFont val="Arial"/>
        <family val="2"/>
        <charset val="204"/>
      </rPr>
      <t>очное обучение
full-time training</t>
    </r>
  </si>
  <si>
    <r>
      <rPr>
        <sz val="8"/>
        <rFont val="Arial"/>
        <family val="2"/>
        <charset val="204"/>
      </rPr>
      <t>învăţământ cu frecvenţă redusă</t>
    </r>
    <r>
      <rPr>
        <i/>
        <sz val="8"/>
        <rFont val="Arial"/>
        <family val="2"/>
        <charset val="204"/>
      </rPr>
      <t xml:space="preserve">
заочное обучение
part-time training </t>
    </r>
  </si>
  <si>
    <r>
      <t xml:space="preserve">    </t>
    </r>
    <r>
      <rPr>
        <sz val="8"/>
        <rFont val="Arial"/>
        <family val="2"/>
        <charset val="204"/>
      </rPr>
      <t>din care</t>
    </r>
    <r>
      <rPr>
        <b/>
        <sz val="8"/>
        <rFont val="Arial"/>
        <family val="2"/>
        <charset val="204"/>
      </rPr>
      <t xml:space="preserve"> </t>
    </r>
    <r>
      <rPr>
        <b/>
        <i/>
        <sz val="8"/>
        <rFont val="Arial"/>
        <family val="2"/>
        <charset val="204"/>
      </rPr>
      <t>/</t>
    </r>
    <r>
      <rPr>
        <b/>
        <sz val="8"/>
        <rFont val="Arial"/>
        <family val="2"/>
        <charset val="204"/>
      </rPr>
      <t xml:space="preserve"> </t>
    </r>
    <r>
      <rPr>
        <i/>
        <sz val="8"/>
        <rFont val="Arial"/>
        <family val="2"/>
        <charset val="204"/>
      </rPr>
      <t>из них / of which</t>
    </r>
  </si>
  <si>
    <r>
      <t xml:space="preserve">învăţământ cu frecvenţă
</t>
    </r>
    <r>
      <rPr>
        <i/>
        <sz val="8"/>
        <rFont val="Arial"/>
        <family val="2"/>
        <charset val="204"/>
      </rPr>
      <t>очное обучение
full-time training</t>
    </r>
  </si>
  <si>
    <r>
      <t xml:space="preserve">învăţământ cu frecvenţă redusă
</t>
    </r>
    <r>
      <rPr>
        <i/>
        <sz val="8"/>
        <rFont val="Arial"/>
        <family val="2"/>
        <charset val="204"/>
      </rPr>
      <t xml:space="preserve">заочное обучение
part-time training </t>
    </r>
  </si>
  <si>
    <r>
      <t xml:space="preserve">7.1.33. Numărul de studenţi în instituţiile de învăţământ superior după forma de proprietate
            </t>
    </r>
    <r>
      <rPr>
        <i/>
        <sz val="9"/>
        <rFont val="Arial"/>
        <family val="2"/>
        <charset val="204"/>
      </rPr>
      <t>Численность студентов высших учебных заведений по форме собственности  
            Number of students in higher educational institutions by form of ownership</t>
    </r>
  </si>
  <si>
    <r>
      <t xml:space="preserve">Instutiții publice
</t>
    </r>
    <r>
      <rPr>
        <i/>
        <sz val="8"/>
        <rFont val="Arial"/>
        <family val="2"/>
        <charset val="204"/>
      </rPr>
      <t>Публичные учреждения 
Public institutions</t>
    </r>
  </si>
  <si>
    <r>
      <t xml:space="preserve">Alte
</t>
    </r>
    <r>
      <rPr>
        <i/>
        <sz val="8"/>
        <rFont val="Arial"/>
        <family val="2"/>
        <charset val="204"/>
      </rPr>
      <t>Другие
Other</t>
    </r>
  </si>
  <si>
    <r>
      <t xml:space="preserve">Profesional   
</t>
    </r>
    <r>
      <rPr>
        <i/>
        <sz val="8"/>
        <color indexed="8"/>
        <rFont val="Arial"/>
        <family val="2"/>
        <charset val="204"/>
      </rPr>
      <t xml:space="preserve">Професиональное 
Vocational  </t>
    </r>
  </si>
  <si>
    <r>
      <t xml:space="preserve">din care în şcolile de zi
</t>
    </r>
    <r>
      <rPr>
        <i/>
        <sz val="8"/>
        <rFont val="Arial"/>
        <family val="2"/>
        <charset val="204"/>
      </rPr>
      <t>в том числе в дневных школах
of which in day schools</t>
    </r>
  </si>
  <si>
    <r>
      <t>1</t>
    </r>
    <r>
      <rPr>
        <sz val="8"/>
        <rFont val="Arial"/>
        <family val="2"/>
        <charset val="204"/>
      </rPr>
      <t xml:space="preserve"> Instituţii situate în partea stângă a Nistrului şi municipiul Bender care se află în subordinea Ministerului Educaţiei și 
   Cercetării / </t>
    </r>
    <r>
      <rPr>
        <i/>
        <sz val="8"/>
        <rFont val="Arial CYR"/>
      </rPr>
      <t>Учреждения, расположенные на территории левобережья Днестра и муниципия Бендер и находящиеся 
   в подчинении Министерства просвещения и исследований</t>
    </r>
    <r>
      <rPr>
        <sz val="8"/>
        <rFont val="Arial"/>
        <family val="2"/>
        <charset val="204"/>
      </rPr>
      <t xml:space="preserve"> </t>
    </r>
    <r>
      <rPr>
        <sz val="8"/>
        <rFont val="Arial Cyr"/>
      </rPr>
      <t>/</t>
    </r>
    <r>
      <rPr>
        <i/>
        <sz val="8"/>
        <rFont val="Arial CYR"/>
      </rPr>
      <t xml:space="preserve"> Institutions of the left side of the river Nistru 
   and municipality Bender under the subordination of the Ministry of Education and Research </t>
    </r>
  </si>
  <si>
    <r>
      <t xml:space="preserve">Personal didactic - total
</t>
    </r>
    <r>
      <rPr>
        <i/>
        <sz val="8"/>
        <rFont val="Arial"/>
        <family val="2"/>
        <charset val="204"/>
      </rPr>
      <t>Педагогический персонал - всего
Pedagogical staff- total</t>
    </r>
  </si>
  <si>
    <r>
      <t xml:space="preserve">instituții publice
</t>
    </r>
    <r>
      <rPr>
        <i/>
        <sz val="8"/>
        <rFont val="Arial"/>
        <family val="2"/>
        <charset val="204"/>
      </rPr>
      <t>публичные учреждения 
public institutions</t>
    </r>
  </si>
  <si>
    <r>
      <t xml:space="preserve">în instituții publice
</t>
    </r>
    <r>
      <rPr>
        <i/>
        <sz val="8"/>
        <rFont val="Arial"/>
        <family val="2"/>
        <charset val="204"/>
      </rPr>
      <t>публичных учреждений
in public institutions</t>
    </r>
  </si>
  <si>
    <r>
      <t xml:space="preserve">ai instituțiilor publice
</t>
    </r>
    <r>
      <rPr>
        <i/>
        <sz val="8"/>
        <rFont val="Arial"/>
        <family val="2"/>
        <charset val="204"/>
      </rPr>
      <t>публичных учреждений 
of public institutions</t>
    </r>
  </si>
  <si>
    <r>
      <t xml:space="preserve">în instituții publice
</t>
    </r>
    <r>
      <rPr>
        <i/>
        <sz val="8"/>
        <rFont val="Arial"/>
        <family val="2"/>
        <charset val="204"/>
      </rPr>
      <t>публичных учреждений
of public institutions</t>
    </r>
  </si>
  <si>
    <r>
      <t xml:space="preserve">în instituții publice
</t>
    </r>
    <r>
      <rPr>
        <i/>
        <sz val="8"/>
        <rFont val="Arial"/>
        <family val="2"/>
        <charset val="204"/>
      </rPr>
      <t>публичных учреждений 
in public institutions</t>
    </r>
  </si>
  <si>
    <r>
      <t xml:space="preserve">Tehnologii ale informației și comunicațiilor
</t>
    </r>
    <r>
      <rPr>
        <i/>
        <sz val="8"/>
        <color indexed="8"/>
        <rFont val="Arial"/>
        <family val="2"/>
        <charset val="204"/>
      </rPr>
      <t xml:space="preserve">Информационно-коммуникационные
технологии 
Information and Сommunication Technologies </t>
    </r>
  </si>
  <si>
    <r>
      <t xml:space="preserve">Ştiinţe ale educaţiei
</t>
    </r>
    <r>
      <rPr>
        <i/>
        <sz val="8"/>
        <color indexed="8"/>
        <rFont val="Arial"/>
        <family val="2"/>
        <charset val="204"/>
      </rPr>
      <t>Педагогические науки
Education sciences</t>
    </r>
  </si>
  <si>
    <r>
      <t xml:space="preserve">Tehnologii ale informației și comunicațiilor
</t>
    </r>
    <r>
      <rPr>
        <i/>
        <sz val="8"/>
        <color indexed="8"/>
        <rFont val="Arial"/>
        <family val="2"/>
        <charset val="204"/>
      </rPr>
      <t xml:space="preserve">Информационно-коммуникационные
технологии 
Information and Communication Technologies </t>
    </r>
  </si>
  <si>
    <r>
      <t xml:space="preserve">¹ În procente față de populaţia din grupa de vârstă 19-23 ani
</t>
    </r>
    <r>
      <rPr>
        <i/>
        <sz val="8"/>
        <rFont val="Arial"/>
        <family val="2"/>
        <charset val="204"/>
      </rPr>
      <t xml:space="preserve">  B пpоцентах к численности населения возрастной группы 19-23 года
  As a percentage of the population of the age-group 19-23 years</t>
    </r>
  </si>
  <si>
    <r>
      <t>rusă</t>
    </r>
    <r>
      <rPr>
        <vertAlign val="superscript"/>
        <sz val="8"/>
        <rFont val="Arial"/>
        <family val="2"/>
        <charset val="204"/>
      </rPr>
      <t>1</t>
    </r>
    <r>
      <rPr>
        <sz val="8"/>
        <rFont val="Arial"/>
        <family val="2"/>
        <charset val="204"/>
      </rPr>
      <t xml:space="preserve"> / р</t>
    </r>
    <r>
      <rPr>
        <i/>
        <sz val="8"/>
        <rFont val="Arial"/>
        <family val="2"/>
        <charset val="204"/>
      </rPr>
      <t>усский</t>
    </r>
    <r>
      <rPr>
        <i/>
        <vertAlign val="superscript"/>
        <sz val="8"/>
        <rFont val="Arial"/>
        <family val="2"/>
        <charset val="204"/>
      </rPr>
      <t>1</t>
    </r>
    <r>
      <rPr>
        <i/>
        <sz val="8"/>
        <rFont val="Arial"/>
        <family val="2"/>
        <charset val="204"/>
      </rPr>
      <t xml:space="preserve"> </t>
    </r>
    <r>
      <rPr>
        <sz val="8"/>
        <rFont val="Arial"/>
        <family val="2"/>
        <charset val="204"/>
      </rPr>
      <t>/</t>
    </r>
    <r>
      <rPr>
        <i/>
        <sz val="8"/>
        <rFont val="Arial"/>
        <family val="2"/>
        <charset val="204"/>
      </rPr>
      <t xml:space="preserve"> Russian</t>
    </r>
    <r>
      <rPr>
        <i/>
        <vertAlign val="superscript"/>
        <sz val="8"/>
        <rFont val="Arial"/>
        <family val="2"/>
        <charset val="204"/>
      </rPr>
      <t>1</t>
    </r>
  </si>
  <si>
    <r>
      <t xml:space="preserve">Numărul de școli în care se predă limbi străine – total
</t>
    </r>
    <r>
      <rPr>
        <i/>
        <sz val="8"/>
        <rFont val="Arial"/>
        <family val="2"/>
        <charset val="204"/>
      </rPr>
      <t>Число учреждений, в которых преподаются иностранные языки – всего
Number of institutions, where foreign languages are taught – total</t>
    </r>
  </si>
  <si>
    <r>
      <t xml:space="preserve">7.1.26. Ponderea elevilor instituțiilor de învățământ profesional tehnic postsecundar care își fac studiile în bază 
            de contract
            </t>
    </r>
    <r>
      <rPr>
        <i/>
        <sz val="9"/>
        <rFont val="Arial"/>
        <family val="2"/>
        <charset val="204"/>
      </rPr>
      <t>Удельный вес учащихся учреждений послесреднего профессионально-технического образования, 
            обучающихся на контрактной основе
            Share of pupils of postsecondary vocational education institutions studying on a contract basis</t>
    </r>
  </si>
  <si>
    <r>
      <t>–</t>
    </r>
    <r>
      <rPr>
        <vertAlign val="superscript"/>
        <sz val="8"/>
        <rFont val="Arial"/>
        <family val="2"/>
        <charset val="204"/>
      </rPr>
      <t>1</t>
    </r>
  </si>
  <si>
    <r>
      <rPr>
        <vertAlign val="superscript"/>
        <sz val="8"/>
        <rFont val="Arial"/>
        <family val="2"/>
        <charset val="204"/>
      </rPr>
      <t>1</t>
    </r>
    <r>
      <rPr>
        <sz val="8"/>
        <rFont val="Arial"/>
        <family val="2"/>
        <charset val="204"/>
      </rPr>
      <t xml:space="preserve"> Școala a fost închisă /</t>
    </r>
    <r>
      <rPr>
        <i/>
        <sz val="8"/>
        <rFont val="Arial"/>
        <family val="2"/>
        <charset val="204"/>
      </rPr>
      <t xml:space="preserve"> Школа была закрыта</t>
    </r>
    <r>
      <rPr>
        <sz val="8"/>
        <rFont val="Arial"/>
        <family val="2"/>
        <charset val="204"/>
      </rPr>
      <t xml:space="preserve"> / </t>
    </r>
    <r>
      <rPr>
        <i/>
        <sz val="8"/>
        <rFont val="Arial"/>
        <family val="2"/>
        <charset val="204"/>
      </rPr>
      <t>The school was closed</t>
    </r>
  </si>
  <si>
    <r>
      <rPr>
        <vertAlign val="superscript"/>
        <sz val="8"/>
        <rFont val="Arial"/>
        <family val="2"/>
        <charset val="204"/>
      </rPr>
      <t>1</t>
    </r>
    <r>
      <rPr>
        <sz val="8"/>
        <rFont val="Arial"/>
        <family val="2"/>
        <charset val="204"/>
      </rPr>
      <t xml:space="preserve"> Din 2016/17 pentru şcolile cu predare în limba română / C 2016/17 учебного года для школ с обучением на румынском языке / From 2016/17 study year 
   for schools with teaching in Romanian</t>
    </r>
  </si>
  <si>
    <t>2021/
22</t>
  </si>
  <si>
    <t>2021/22</t>
  </si>
  <si>
    <r>
      <t>Numărul de elevi la 10 000 locuitori</t>
    </r>
    <r>
      <rPr>
        <b/>
        <sz val="8"/>
        <rFont val="Calibri"/>
        <family val="2"/>
        <charset val="204"/>
      </rPr>
      <t>²</t>
    </r>
    <r>
      <rPr>
        <b/>
        <sz val="8"/>
        <rFont val="Arial"/>
        <family val="2"/>
        <charset val="204"/>
      </rPr>
      <t xml:space="preserve">
</t>
    </r>
    <r>
      <rPr>
        <i/>
        <sz val="8"/>
        <rFont val="Arial"/>
        <family val="2"/>
        <charset val="204"/>
      </rPr>
      <t>Численность учащихся на 10 000 жителей</t>
    </r>
    <r>
      <rPr>
        <sz val="8"/>
        <rFont val="Calibri"/>
        <family val="2"/>
        <charset val="204"/>
      </rPr>
      <t>²</t>
    </r>
    <r>
      <rPr>
        <i/>
        <sz val="8"/>
        <rFont val="Arial"/>
        <family val="2"/>
        <charset val="204"/>
      </rPr>
      <t xml:space="preserve">
Number of pupils per 10 000 inhabitants</t>
    </r>
    <r>
      <rPr>
        <sz val="8"/>
        <rFont val="Calibri"/>
        <family val="2"/>
        <charset val="204"/>
      </rPr>
      <t>²</t>
    </r>
  </si>
  <si>
    <t xml:space="preserve">
11 124</t>
  </si>
  <si>
    <t xml:space="preserve">
71</t>
  </si>
  <si>
    <t xml:space="preserve">
59</t>
  </si>
  <si>
    <t xml:space="preserve">
61</t>
  </si>
  <si>
    <t xml:space="preserve">
76</t>
  </si>
  <si>
    <t xml:space="preserve">
70</t>
  </si>
  <si>
    <t xml:space="preserve">
88</t>
  </si>
  <si>
    <t xml:space="preserve">
87</t>
  </si>
  <si>
    <t xml:space="preserve">
1 221</t>
  </si>
  <si>
    <t xml:space="preserve">
300,4</t>
  </si>
  <si>
    <t xml:space="preserve">
8</t>
  </si>
  <si>
    <r>
      <t xml:space="preserve">Grecia/ </t>
    </r>
    <r>
      <rPr>
        <i/>
        <sz val="8"/>
        <rFont val="Arial"/>
        <family val="2"/>
        <charset val="204"/>
      </rPr>
      <t>Греция / Greece</t>
    </r>
  </si>
  <si>
    <t xml:space="preserve">
21,3</t>
  </si>
  <si>
    <t xml:space="preserve">
22,3</t>
  </si>
  <si>
    <t xml:space="preserve">
120</t>
  </si>
  <si>
    <r>
      <t xml:space="preserve">Şcoli medii 
</t>
    </r>
    <r>
      <rPr>
        <i/>
        <sz val="8"/>
        <rFont val="Arial"/>
        <family val="2"/>
        <charset val="204"/>
      </rPr>
      <t>Средние школы
Secondary schools</t>
    </r>
  </si>
  <si>
    <r>
      <t xml:space="preserve">    </t>
    </r>
    <r>
      <rPr>
        <sz val="8"/>
        <rFont val="Arial"/>
        <family val="2"/>
        <charset val="204"/>
      </rPr>
      <t>Școli primare/</t>
    </r>
    <r>
      <rPr>
        <i/>
        <sz val="8"/>
        <rFont val="Arial"/>
        <family val="2"/>
        <charset val="204"/>
      </rPr>
      <t xml:space="preserve"> Начальные школы</t>
    </r>
    <r>
      <rPr>
        <sz val="8"/>
        <rFont val="Arial"/>
        <family val="2"/>
        <charset val="204"/>
      </rPr>
      <t>/</t>
    </r>
    <r>
      <rPr>
        <i/>
        <sz val="8"/>
        <rFont val="Arial"/>
        <family val="2"/>
        <charset val="204"/>
      </rPr>
      <t xml:space="preserve"> Primary schools</t>
    </r>
  </si>
  <si>
    <t xml:space="preserve">
18</t>
  </si>
  <si>
    <t xml:space="preserve">
12</t>
  </si>
  <si>
    <r>
      <t xml:space="preserve">în schimbul doi 
</t>
    </r>
    <r>
      <rPr>
        <i/>
        <sz val="8"/>
        <color indexed="8"/>
        <rFont val="Arial"/>
        <family val="2"/>
        <charset val="204"/>
      </rPr>
      <t>во вторую смену 
in second shift</t>
    </r>
  </si>
  <si>
    <r>
      <t xml:space="preserve">7.1.13. Elevi care studiază limbi străine în instituţiile de învăţământ primar şi secundar general de zi
             </t>
    </r>
    <r>
      <rPr>
        <i/>
        <sz val="9"/>
        <color indexed="8"/>
        <rFont val="Arial"/>
        <family val="2"/>
        <charset val="204"/>
      </rPr>
      <t>Численность учащихся изучающих иностранные языки в дневных учреждениях начального и среднего общего 
             образования 
             Number of pupils who study foreign languages in day institutions of primary and general secondary education</t>
    </r>
  </si>
  <si>
    <r>
      <t>Instituţii de învăţământ profesional tehnic secundar</t>
    </r>
    <r>
      <rPr>
        <i/>
        <sz val="8"/>
        <rFont val="Arial"/>
        <family val="2"/>
        <charset val="204"/>
      </rPr>
      <t xml:space="preserve"> 
Учебные заведения среднего профессионально-технического  образования
Institutions of secondary vocational 
education </t>
    </r>
  </si>
  <si>
    <r>
      <t xml:space="preserve">7.1.24. Elevi în instituțiile de învățământ profesional tehnic postsecundar, după limba de studiu
            </t>
    </r>
    <r>
      <rPr>
        <i/>
        <sz val="9"/>
        <rFont val="Arial"/>
        <family val="2"/>
        <charset val="204"/>
      </rPr>
      <t xml:space="preserve"> Учащиеся  учебных заведений послесреднего профессионально-технического oбразования 
             по языку обучения
             Students in institutions of postsecondary vocational education, by study language  </t>
    </r>
  </si>
  <si>
    <t xml:space="preserve">
11 162</t>
  </si>
  <si>
    <r>
      <t xml:space="preserve">Azerbaidjan 
</t>
    </r>
    <r>
      <rPr>
        <i/>
        <sz val="8"/>
        <rFont val="Arial"/>
        <family val="2"/>
        <charset val="204"/>
      </rPr>
      <t>Азербайджана</t>
    </r>
    <r>
      <rPr>
        <sz val="8"/>
        <rFont val="Arial"/>
        <family val="2"/>
        <charset val="204"/>
      </rPr>
      <t xml:space="preserve"> 
</t>
    </r>
    <r>
      <rPr>
        <i/>
        <sz val="8"/>
        <rFont val="Arial"/>
        <family val="2"/>
        <charset val="204"/>
      </rPr>
      <t>Azerbaijan</t>
    </r>
  </si>
  <si>
    <t xml:space="preserve">
644</t>
  </si>
  <si>
    <t xml:space="preserve">
4 432</t>
  </si>
  <si>
    <t xml:space="preserve">
86
</t>
  </si>
  <si>
    <r>
      <t xml:space="preserve">Suedia / </t>
    </r>
    <r>
      <rPr>
        <i/>
        <sz val="8"/>
        <rFont val="Arial"/>
        <family val="2"/>
      </rPr>
      <t>Швеция</t>
    </r>
    <r>
      <rPr>
        <sz val="8"/>
        <rFont val="Arial"/>
        <family val="2"/>
        <charset val="204"/>
      </rPr>
      <t xml:space="preserve"> /</t>
    </r>
    <r>
      <rPr>
        <i/>
        <sz val="8"/>
        <rFont val="Arial"/>
        <family val="2"/>
      </rPr>
      <t>Sweden</t>
    </r>
  </si>
  <si>
    <r>
      <t>Italia /</t>
    </r>
    <r>
      <rPr>
        <i/>
        <sz val="8"/>
        <rFont val="Arial"/>
        <family val="2"/>
        <charset val="204"/>
      </rPr>
      <t xml:space="preserve"> Италия  / Italy</t>
    </r>
  </si>
  <si>
    <r>
      <t xml:space="preserve">Nigeria / </t>
    </r>
    <r>
      <rPr>
        <i/>
        <sz val="8"/>
        <rFont val="Arial"/>
        <family val="2"/>
        <charset val="204"/>
      </rPr>
      <t>Нигерия / Nigeria</t>
    </r>
  </si>
  <si>
    <r>
      <t xml:space="preserve">SUA / </t>
    </r>
    <r>
      <rPr>
        <i/>
        <sz val="8"/>
        <rFont val="Arial"/>
        <family val="2"/>
        <charset val="204"/>
      </rPr>
      <t>США /  USA</t>
    </r>
  </si>
  <si>
    <r>
      <t xml:space="preserve">¹ Inclusiv instituţiile situate în partea stângă a Nistrului şi municipiul Bender care se află în subordinea Ministerului Educaţiei și Cercetării
  </t>
    </r>
    <r>
      <rPr>
        <i/>
        <sz val="8"/>
        <rFont val="Arial"/>
        <family val="2"/>
        <charset val="204"/>
      </rPr>
      <t xml:space="preserve">Bключая учреждения, расположенные на территории левобережья Днестра и муниципия Бендер, находящиеся в подчинении Министерства 
  образования и исследований  
  Inclusive institutions of the left side of the river Nistru and municipality Bender under the subordination of the Ministry of Education and Research </t>
    </r>
  </si>
  <si>
    <r>
      <rPr>
        <sz val="8"/>
        <rFont val="Arial"/>
        <family val="2"/>
        <charset val="204"/>
      </rPr>
      <t xml:space="preserve"> din care</t>
    </r>
    <r>
      <rPr>
        <b/>
        <sz val="8"/>
        <rFont val="Arial"/>
        <family val="2"/>
        <charset val="204"/>
      </rPr>
      <t xml:space="preserve"> </t>
    </r>
    <r>
      <rPr>
        <i/>
        <sz val="8"/>
        <rFont val="Arial"/>
        <family val="2"/>
        <charset val="204"/>
      </rPr>
      <t>/ из них / of which</t>
    </r>
    <r>
      <rPr>
        <b/>
        <sz val="8"/>
        <rFont val="Arial"/>
        <family val="2"/>
        <charset val="204"/>
      </rPr>
      <t>:</t>
    </r>
  </si>
  <si>
    <t>2022/
23</t>
  </si>
  <si>
    <t>2022/23</t>
  </si>
  <si>
    <r>
      <t xml:space="preserve">Matematica 
</t>
    </r>
    <r>
      <rPr>
        <i/>
        <sz val="8"/>
        <rFont val="Arial"/>
        <family val="2"/>
        <charset val="204"/>
      </rPr>
      <t>Математика</t>
    </r>
    <r>
      <rPr>
        <sz val="8"/>
        <rFont val="Arial"/>
        <family val="2"/>
        <charset val="204"/>
      </rPr>
      <t xml:space="preserve"> 
</t>
    </r>
    <r>
      <rPr>
        <i/>
        <sz val="8"/>
        <rFont val="Arial"/>
        <family val="2"/>
        <charset val="204"/>
      </rPr>
      <t>Mathematics</t>
    </r>
  </si>
  <si>
    <r>
      <t xml:space="preserve">Geografia 
</t>
    </r>
    <r>
      <rPr>
        <i/>
        <sz val="8"/>
        <rFont val="Arial"/>
        <family val="2"/>
        <charset val="204"/>
      </rPr>
      <t>География</t>
    </r>
    <r>
      <rPr>
        <sz val="8"/>
        <rFont val="Arial"/>
        <family val="2"/>
        <charset val="204"/>
      </rPr>
      <t xml:space="preserve"> 
</t>
    </r>
    <r>
      <rPr>
        <i/>
        <sz val="8"/>
        <rFont val="Arial"/>
        <family val="2"/>
        <charset val="204"/>
      </rPr>
      <t>Geography</t>
    </r>
  </si>
  <si>
    <r>
      <t xml:space="preserve">Instituții de învățământ profesional 
tehnic postsecundar
</t>
    </r>
    <r>
      <rPr>
        <i/>
        <sz val="8"/>
        <rFont val="Arial"/>
        <family val="2"/>
        <charset val="204"/>
      </rPr>
      <t>Учебные заведения послесреднего профессионально-технического образования
Institutions of postsecondary vocational educatiun</t>
    </r>
  </si>
  <si>
    <r>
      <t xml:space="preserve">din aceştia, în bază de contract
</t>
    </r>
    <r>
      <rPr>
        <i/>
        <sz val="8"/>
        <rFont val="Arial"/>
        <family val="2"/>
        <charset val="204"/>
      </rPr>
      <t>из них по контра-кту
of them, on a contract basis</t>
    </r>
  </si>
  <si>
    <r>
      <rPr>
        <b/>
        <sz val="8"/>
        <rFont val="Arial"/>
        <family val="2"/>
        <charset val="204"/>
      </rPr>
      <t>Din numărul total 
de elevi:</t>
    </r>
    <r>
      <rPr>
        <i/>
        <sz val="8"/>
        <rFont val="Arial"/>
        <family val="2"/>
        <charset val="204"/>
      </rPr>
      <t xml:space="preserve">
Из общей численности учащихся: 
From the total number of students: </t>
    </r>
  </si>
  <si>
    <r>
      <t xml:space="preserve">Absolvenţi 
</t>
    </r>
    <r>
      <rPr>
        <i/>
        <sz val="8"/>
        <rFont val="Arial"/>
        <family val="2"/>
        <charset val="204"/>
      </rPr>
      <t>Выпускники
Graduates</t>
    </r>
  </si>
  <si>
    <r>
      <t xml:space="preserve">Numărul studenţilor care locuiesc în cămine
</t>
    </r>
    <r>
      <rPr>
        <i/>
        <sz val="8"/>
        <rFont val="Arial"/>
        <family val="2"/>
        <charset val="204"/>
      </rPr>
      <t>Численность студентов, пpоживающих в общежитиях
Number of students accomodated in hostels</t>
    </r>
  </si>
  <si>
    <t xml:space="preserve">
8 181</t>
  </si>
  <si>
    <r>
      <t xml:space="preserve">Azerbaidjan
</t>
    </r>
    <r>
      <rPr>
        <i/>
        <sz val="8"/>
        <rFont val="Arial"/>
        <family val="2"/>
      </rPr>
      <t>Азербайджан
Azerbaijan</t>
    </r>
  </si>
  <si>
    <r>
      <t xml:space="preserve">7.1.36. Înmatricularea studenţilor în instituţiile de învăţământ superior pe domenii generale de studii     
             </t>
    </r>
    <r>
      <rPr>
        <i/>
        <sz val="9"/>
        <rFont val="Arial"/>
        <family val="2"/>
        <charset val="204"/>
      </rPr>
      <t xml:space="preserve">Прием студентов в высшие учебные заведения по общим направлениям подготовки
             Matriculation of students in higher education institutions by fields of study   </t>
    </r>
    <r>
      <rPr>
        <b/>
        <sz val="9"/>
        <rFont val="Arial"/>
        <family val="2"/>
        <charset val="204"/>
      </rPr>
      <t xml:space="preserve">    </t>
    </r>
  </si>
  <si>
    <r>
      <t xml:space="preserve">7.1.42. Asigurarea studenţilor instituţiilor de învăţământ superior cu locuri în cămine
             </t>
    </r>
    <r>
      <rPr>
        <i/>
        <sz val="9"/>
        <rFont val="Arial"/>
        <family val="2"/>
        <charset val="204"/>
      </rPr>
      <t>Обеспеченность студентов высших учебных заведений общежитием
             Provision of higher education institutions students with hostels</t>
    </r>
  </si>
  <si>
    <r>
      <t xml:space="preserve">7.1.11. Organizarea procesului de studiu pe schimburi în instituţiile de învăţământ primar şi secundar general de zi </t>
    </r>
    <r>
      <rPr>
        <vertAlign val="superscript"/>
        <sz val="9"/>
        <rFont val="Arial"/>
        <family val="2"/>
        <charset val="204"/>
      </rPr>
      <t>1</t>
    </r>
    <r>
      <rPr>
        <b/>
        <sz val="9"/>
        <rFont val="Arial"/>
        <family val="2"/>
        <charset val="204"/>
      </rPr>
      <t xml:space="preserve">
             </t>
    </r>
    <r>
      <rPr>
        <i/>
        <sz val="9"/>
        <rFont val="Arial"/>
        <family val="2"/>
        <charset val="204"/>
      </rPr>
      <t xml:space="preserve">Сменность занятий в дневных учреждениях начального и среднего общего образования </t>
    </r>
    <r>
      <rPr>
        <i/>
        <vertAlign val="superscript"/>
        <sz val="9"/>
        <rFont val="Arial"/>
        <family val="2"/>
        <charset val="204"/>
      </rPr>
      <t>1</t>
    </r>
    <r>
      <rPr>
        <i/>
        <sz val="9"/>
        <rFont val="Arial"/>
        <family val="2"/>
        <charset val="204"/>
      </rPr>
      <t xml:space="preserve">
             Organization of study process in shifts in day institutions of primary and general secondary education</t>
    </r>
    <r>
      <rPr>
        <i/>
        <vertAlign val="superscript"/>
        <sz val="9"/>
        <rFont val="Arial"/>
        <family val="2"/>
        <charset val="204"/>
      </rPr>
      <t xml:space="preserve"> 1</t>
    </r>
  </si>
  <si>
    <r>
      <t xml:space="preserve">7.1.20. Personalul didactic în instituţiile de învăţământ profesional tehnic secundar, după nivelul de studiu
             </t>
    </r>
    <r>
      <rPr>
        <i/>
        <sz val="9"/>
        <rFont val="Arial"/>
        <family val="2"/>
        <charset val="204"/>
      </rPr>
      <t>Педагогический персонал в учебных заведениях среднего пpофессионально-технического образования 
             по уровню образования
             Pedagogical staff in institutions of secondary vocational education, by educational level</t>
    </r>
  </si>
  <si>
    <r>
      <t xml:space="preserve">7.1.19. Elevi și absolvenți ai instituţiilor de învăţământ profesional tehnic secundar la 10 000 locuitori
</t>
    </r>
    <r>
      <rPr>
        <i/>
        <sz val="9"/>
        <rFont val="Arial"/>
        <family val="2"/>
        <charset val="204"/>
      </rPr>
      <t xml:space="preserve">             Учащиеся и выпускники учебных заведений  среднего пpофессионально-технического  
             образования на 10 000 жителей
             Pupils and graduation in institutions of secondary vocational education per 10 000 inhabitants</t>
    </r>
  </si>
  <si>
    <r>
      <t xml:space="preserve">7.1.18. Elevi în instituţiile de învăţământ  profesional tehnic secundar, după limba de studiu
              </t>
    </r>
    <r>
      <rPr>
        <i/>
        <sz val="9"/>
        <rFont val="Arial"/>
        <family val="2"/>
        <charset val="204"/>
      </rPr>
      <t xml:space="preserve">Учащиеся в учебных заведениях  среднего пpофессионально-технического образования по языку обучения
              Pupils in institutions of secondary vocational education, by study language  </t>
    </r>
  </si>
  <si>
    <r>
      <t xml:space="preserve">7.1.17. Instituţii de învăţământ profesional tehnic secundar
             </t>
    </r>
    <r>
      <rPr>
        <i/>
        <sz val="9"/>
        <rFont val="Arial"/>
        <family val="2"/>
        <charset val="204"/>
      </rPr>
      <t xml:space="preserve">Учебные заведения  среднего пpофессионально-технического образования
             Institutions of secondary vocational education </t>
    </r>
  </si>
  <si>
    <r>
      <t xml:space="preserve">7.1.16. Personalul didactic în instituţii de învăţământ primar şi secundar general de zi, după specialităţi 
             </t>
    </r>
    <r>
      <rPr>
        <i/>
        <sz val="9"/>
        <rFont val="Arial"/>
        <family val="2"/>
        <charset val="204"/>
      </rPr>
      <t xml:space="preserve">Педагогический персонал в дневных учреждениях начального и среднего общего образования по специальностям 
             Pedagogical staff in day institutions of primary and general secondary education, by speciality </t>
    </r>
  </si>
  <si>
    <r>
      <t xml:space="preserve">7.1.15. Absolvenţii instituţiilor de învăţământ primar şi secundar general
             </t>
    </r>
    <r>
      <rPr>
        <i/>
        <sz val="9"/>
        <rFont val="Arial"/>
        <family val="2"/>
        <charset val="204"/>
      </rPr>
      <t>Выпускники учреждений начального и среднего общего образования
             Graduates of institutions of primary and general secondary education</t>
    </r>
  </si>
  <si>
    <r>
      <t xml:space="preserve">7.1.14. Elevi în instituţii de învăţământ primar şi secundar general, după limba de studiu
             </t>
    </r>
    <r>
      <rPr>
        <i/>
        <sz val="9"/>
        <rFont val="Arial"/>
        <family val="2"/>
        <charset val="204"/>
      </rPr>
      <t>Учащиеся в учреждениях начального и среднего общего образования по языку обучения
             Pupils in institutions of primary and general secondary education, by study language</t>
    </r>
  </si>
  <si>
    <t xml:space="preserve">
22,9</t>
  </si>
  <si>
    <t xml:space="preserve">
7</t>
  </si>
  <si>
    <t xml:space="preserve">
1 209</t>
  </si>
  <si>
    <t xml:space="preserve">
299,8</t>
  </si>
  <si>
    <t xml:space="preserve">
97</t>
  </si>
  <si>
    <t xml:space="preserve">
11 292</t>
  </si>
  <si>
    <t xml:space="preserve">
672</t>
  </si>
  <si>
    <r>
      <t xml:space="preserve">Personal didactic  
</t>
    </r>
    <r>
      <rPr>
        <i/>
        <sz val="8"/>
        <rFont val="Arial"/>
        <family val="2"/>
        <charset val="204"/>
      </rPr>
      <t xml:space="preserve">Педагогический персонал  
Pedagogical staff  </t>
    </r>
  </si>
  <si>
    <r>
      <t xml:space="preserve">7.1.8. Elevi în instituţiile de învăţământ primar şi secundar general de zi, pe grupe de clase
          </t>
    </r>
    <r>
      <rPr>
        <i/>
        <sz val="9"/>
        <rFont val="Arial"/>
        <family val="2"/>
        <charset val="204"/>
      </rPr>
      <t>Учащиеся в дневных учреждениях начального и среднего общего образования по группам классов
          Pupils in day institutions of primary and general secondary education, by groups of classes</t>
    </r>
  </si>
  <si>
    <r>
      <t xml:space="preserve">Absolvenți ai şcolilor medii de cultură generală, liceelor
</t>
    </r>
    <r>
      <rPr>
        <i/>
        <sz val="8"/>
        <rFont val="Arial"/>
        <family val="2"/>
        <charset val="204"/>
      </rPr>
      <t>Выпускники сpедних общеобразовательных школ, лицеев
Graduates of general secondary schools, lyceums</t>
    </r>
  </si>
  <si>
    <r>
      <t xml:space="preserve">7.1.28. Asigurarea elevilor din instituții de învățământul profesional tehnic postsecundar cu locuri în cămine
             </t>
    </r>
    <r>
      <rPr>
        <i/>
        <sz val="9"/>
        <rFont val="Arial"/>
        <family val="2"/>
        <charset val="204"/>
      </rPr>
      <t>Обеспеченность учащихся учебных заведений послесреднего профессионально-технического образования 
             общежитием
             Provision of  postsecondary vocational institutions students with hostels</t>
    </r>
  </si>
  <si>
    <t xml:space="preserve">
1 009</t>
  </si>
  <si>
    <t xml:space="preserve">
1 064</t>
  </si>
  <si>
    <t xml:space="preserve">
4 609</t>
  </si>
  <si>
    <t>В % к общей численности учащихся:
In % of total number of pupils:</t>
  </si>
  <si>
    <r>
      <t xml:space="preserve">în % faţă de numărul total al solicitanţilor
</t>
    </r>
    <r>
      <rPr>
        <i/>
        <sz val="8"/>
        <rFont val="Arial"/>
        <family val="2"/>
        <charset val="204"/>
      </rPr>
      <t>в % к общей численности нуждающихся
in % of total number of those who asked for</t>
    </r>
  </si>
  <si>
    <r>
      <t xml:space="preserve">din aceştia, în % faţă de 
numărul total:
</t>
    </r>
    <r>
      <rPr>
        <i/>
        <sz val="8"/>
        <rFont val="Arial"/>
        <family val="2"/>
        <charset val="204"/>
      </rPr>
      <t>из них в % к общей численности:
of them, in % of total number:</t>
    </r>
  </si>
  <si>
    <t>2023/
24</t>
  </si>
  <si>
    <r>
      <rPr>
        <sz val="8"/>
        <rFont val="Calibri"/>
        <family val="2"/>
        <charset val="204"/>
      </rPr>
      <t>²</t>
    </r>
    <r>
      <rPr>
        <sz val="8"/>
        <rFont val="Arial Cyr"/>
        <charset val="204"/>
      </rPr>
      <t xml:space="preserve"> Începând cu anul 2014 indicatorii sunt calculaţi în baza populaţiei cu reşedinţă obişnuită, 2023 date provizorii
  </t>
    </r>
    <r>
      <rPr>
        <i/>
        <sz val="8"/>
        <rFont val="Arial Cyr"/>
        <charset val="204"/>
      </rPr>
      <t>Начиная с 2014 г. показатели рассчитаны на базе численности населения по месту обычного проживания, 2023 г. предварительные данные
  Starting 2014 the indicators are calculated based on the population with usually residence, 2023 preliminary data</t>
    </r>
  </si>
  <si>
    <r>
      <rPr>
        <b/>
        <sz val="9"/>
        <color indexed="8"/>
        <rFont val="Arial"/>
        <family val="2"/>
        <charset val="204"/>
      </rPr>
      <t xml:space="preserve">7.1.7. Numărul de elevi la 10 000 locuitori
  </t>
    </r>
    <r>
      <rPr>
        <i/>
        <sz val="9"/>
        <color indexed="8"/>
        <rFont val="Arial"/>
        <family val="2"/>
        <charset val="204"/>
      </rPr>
      <t xml:space="preserve">         Численность учащихся на 10 000 жителей
           Number of pupils per 10 000 inhabitants                                    </t>
    </r>
    <r>
      <rPr>
        <i/>
        <sz val="9"/>
        <color indexed="10"/>
        <rFont val="Arial"/>
        <family val="2"/>
        <charset val="204"/>
      </rPr>
      <t xml:space="preserve">  </t>
    </r>
  </si>
  <si>
    <t>2023/24</t>
  </si>
  <si>
    <r>
      <t xml:space="preserve">7.1.10. Elevi în instituţiile de învăţământ pentru copii cu deficienţe în dezvoltarea intelectuală sau fizică
             </t>
    </r>
    <r>
      <rPr>
        <i/>
        <sz val="9"/>
        <rFont val="Arial"/>
        <family val="2"/>
        <charset val="204"/>
      </rPr>
      <t>Учащиеся в учреждениях для детей с недостатками умственного или физического развития
             Pupils in institutions for children with mental or physical handicap</t>
    </r>
  </si>
  <si>
    <r>
      <t xml:space="preserve">7.1.12. Studierea limbilor străine în instituţiile de învăţământ primar şi secundar general de zi
              </t>
    </r>
    <r>
      <rPr>
        <i/>
        <sz val="9"/>
        <rFont val="Arial"/>
        <family val="2"/>
        <charset val="204"/>
      </rPr>
      <t>Изучение иностранных языков в дневных учреждениях начального и среднего общего  образования 
              Study of foreign languages in day institutions of primary and general secondary education</t>
    </r>
  </si>
  <si>
    <r>
      <t xml:space="preserve">7.1.22. Instituții de învățământ profesional tehnic postsecundar  
             </t>
    </r>
    <r>
      <rPr>
        <i/>
        <sz val="9"/>
        <rFont val="Arial"/>
        <family val="2"/>
        <charset val="204"/>
      </rPr>
      <t xml:space="preserve">Учебные заведения послесреднего профессионально-технического образования 
             Institutions of postsecondary vocational education  </t>
    </r>
  </si>
  <si>
    <r>
      <t xml:space="preserve">7.1.31. Instituţii de învăţământ superior
             </t>
    </r>
    <r>
      <rPr>
        <i/>
        <sz val="9"/>
        <rFont val="Arial"/>
        <family val="2"/>
        <charset val="204"/>
      </rPr>
      <t xml:space="preserve">Высшие учебные заведения   
             Higher education institutions </t>
    </r>
  </si>
  <si>
    <r>
      <t xml:space="preserve">7.1.34. Ponderea studenţilor instituțiilor de învățământ superior care își fac studiile în bază de contract
             </t>
    </r>
    <r>
      <rPr>
        <i/>
        <sz val="9"/>
        <rFont val="Arial"/>
        <family val="2"/>
        <charset val="204"/>
      </rPr>
      <t>Удельный вес студентов высших учебных заведений, обучающихся на контрактной основе
             Share of students of higher education institutions studying on a contract basis</t>
    </r>
  </si>
  <si>
    <r>
      <t xml:space="preserve">7.1.23. Elevi și absolvenți în instituții de învățământ profesional tehnic postsecundar la 10 000 locuitori
           </t>
    </r>
    <r>
      <rPr>
        <b/>
        <i/>
        <sz val="9"/>
        <rFont val="Arial"/>
        <family val="2"/>
        <charset val="204"/>
      </rPr>
      <t xml:space="preserve"> </t>
    </r>
    <r>
      <rPr>
        <i/>
        <sz val="9"/>
        <rFont val="Arial"/>
        <family val="2"/>
        <charset val="204"/>
      </rPr>
      <t>Учащиеся и выпускники учебных заведений послесреднего профессионально-технического 
             образования на 10 000 жителей
             Students and graduates in institutions of postsecondary vocational education 
             per 10 000 inhabitants</t>
    </r>
  </si>
  <si>
    <r>
      <t>7.1.38. Rata de cuprindere a tineretului în învăţămîntul superior</t>
    </r>
    <r>
      <rPr>
        <b/>
        <vertAlign val="superscript"/>
        <sz val="9"/>
        <rFont val="Arial"/>
        <family val="2"/>
        <charset val="204"/>
      </rPr>
      <t>1</t>
    </r>
    <r>
      <rPr>
        <b/>
        <sz val="9"/>
        <rFont val="Arial"/>
        <family val="2"/>
        <charset val="204"/>
      </rPr>
      <t xml:space="preserve">           
             </t>
    </r>
    <r>
      <rPr>
        <i/>
        <sz val="9"/>
        <rFont val="Arial"/>
        <family val="2"/>
        <charset val="204"/>
      </rPr>
      <t>Охват молодежи высшим образованием</t>
    </r>
    <r>
      <rPr>
        <i/>
        <vertAlign val="superscript"/>
        <sz val="9"/>
        <rFont val="Arial"/>
        <family val="2"/>
        <charset val="204"/>
      </rPr>
      <t>1</t>
    </r>
    <r>
      <rPr>
        <i/>
        <sz val="9"/>
        <rFont val="Arial"/>
        <family val="2"/>
        <charset val="204"/>
      </rPr>
      <t xml:space="preserve">
             Youth enrolment rate in higher education</t>
    </r>
    <r>
      <rPr>
        <i/>
        <vertAlign val="superscript"/>
        <sz val="9"/>
        <rFont val="Arial"/>
        <family val="2"/>
        <charset val="204"/>
      </rPr>
      <t>1</t>
    </r>
  </si>
  <si>
    <r>
      <t xml:space="preserve">7.1.39. Studenţi și absolvenți în instituții de învățământ superior la 10 000 locuitori
             </t>
    </r>
    <r>
      <rPr>
        <i/>
        <sz val="9"/>
        <rFont val="Arial"/>
        <family val="2"/>
        <charset val="204"/>
      </rPr>
      <t xml:space="preserve">Студенты и выпускники высших учебных заведений образования на 10 000 жителей
             Students and graduates of higher education institutions per 10 000 inhabitants </t>
    </r>
  </si>
  <si>
    <r>
      <t xml:space="preserve">7.1.40. Personalul ştiinţifico-didactic şi didactic (fără cumularzi) în instituţiile de învăţământ superior 
             </t>
    </r>
    <r>
      <rPr>
        <i/>
        <sz val="9"/>
        <rFont val="Arial"/>
        <family val="2"/>
        <charset val="204"/>
      </rPr>
      <t xml:space="preserve">Научно-педагогический и педагогический персонал (без совместителей) в высших учебных заведениях 
             Pedagogical staff (main staff only) in higher education institutions </t>
    </r>
  </si>
  <si>
    <r>
      <t xml:space="preserve">7.1.43. Numărul studenţilor străini care îşi fac studiile în instituţiile de învăţământ superior din Republica Moldova
             </t>
    </r>
    <r>
      <rPr>
        <i/>
        <sz val="9"/>
        <rFont val="Arial"/>
        <family val="2"/>
        <charset val="204"/>
      </rPr>
      <t>Численность иностранных студентов, обучающихся в высших учебных заведениях Pеспублики Mолдова 
             Number of foreign students studying in higher education institutions of the Republic of Moldova</t>
    </r>
  </si>
  <si>
    <t xml:space="preserve">
119</t>
  </si>
  <si>
    <t xml:space="preserve">
23,6</t>
  </si>
  <si>
    <t xml:space="preserve">
300,1</t>
  </si>
  <si>
    <t xml:space="preserve">
11 223</t>
  </si>
  <si>
    <t xml:space="preserve">
9 663</t>
  </si>
  <si>
    <t xml:space="preserve">
10 010</t>
  </si>
  <si>
    <t xml:space="preserve">
87
</t>
  </si>
  <si>
    <t xml:space="preserve">
645</t>
  </si>
  <si>
    <t xml:space="preserve">
1 181</t>
  </si>
  <si>
    <t xml:space="preserve">
4 912</t>
  </si>
  <si>
    <t xml:space="preserve">
1 196</t>
  </si>
  <si>
    <r>
      <t xml:space="preserve">7.1.27. Elevii şi absolvenţii instituțiilor de învățământ profesional tehnic postsecundar după forma de învăţământ şi sexe
            </t>
    </r>
    <r>
      <rPr>
        <i/>
        <sz val="9"/>
        <rFont val="Arial"/>
        <family val="2"/>
        <charset val="204"/>
      </rPr>
      <t xml:space="preserve"> Учащиеся и выпускники учебных заведений послесреднего профессионально-технического образования 
             по форме обучения и полу
             Students and graduates of postsecondary vocational institutions, by forms of education and sex</t>
    </r>
  </si>
  <si>
    <r>
      <t xml:space="preserve">7.1.30. Numărul de elevi străini care îşi fac studiile în instituțiile de învățământ profesional tehnic postsecundar din
               Republica Moldova
              </t>
    </r>
    <r>
      <rPr>
        <i/>
        <sz val="9"/>
        <rFont val="Arial"/>
        <family val="2"/>
        <charset val="204"/>
      </rPr>
      <t>Численность иностранных учащихся, обучающихся в учебных заведениях послесреднего  
               профессионально-технического образования  Республики Молдова
               Number of foreign students studying in postsecondary vocational institutions of the Republic of Moldova</t>
    </r>
  </si>
  <si>
    <r>
      <t xml:space="preserve">        mii persoane /</t>
    </r>
    <r>
      <rPr>
        <i/>
        <sz val="8"/>
        <rFont val="Arial Cyr"/>
        <charset val="204"/>
      </rPr>
      <t xml:space="preserve"> тысяч человек</t>
    </r>
    <r>
      <rPr>
        <sz val="8"/>
        <rFont val="Arial Cyr"/>
        <charset val="204"/>
      </rPr>
      <t xml:space="preserve"> / </t>
    </r>
    <r>
      <rPr>
        <i/>
        <sz val="8"/>
        <rFont val="Arial Cyr"/>
        <charset val="204"/>
      </rPr>
      <t>thou. persons</t>
    </r>
  </si>
  <si>
    <r>
      <t xml:space="preserve">7.1.35. Absolvenţi şi studenţi în instituţiile de învăţământ superior, după programul de studii   
             </t>
    </r>
    <r>
      <rPr>
        <i/>
        <sz val="9"/>
        <rFont val="Arial"/>
        <family val="2"/>
        <charset val="204"/>
      </rPr>
      <t>Выпускники и студенты высших учебных заведений по образовательным программам 
             Graduates and students in higher education institutions, by study programme</t>
    </r>
  </si>
  <si>
    <r>
      <t xml:space="preserve">7.1.37. Absolvenţii instituţiilor de învăţământ superior pe domenii generale de studii 
             </t>
    </r>
    <r>
      <rPr>
        <i/>
        <sz val="9"/>
        <rFont val="Arial"/>
        <family val="2"/>
        <charset val="204"/>
      </rPr>
      <t>Выпускники высших учебных заведений по общим направлениям подготовки
             Graduates from higher education institutions by fields of study</t>
    </r>
  </si>
  <si>
    <r>
      <t xml:space="preserve">Turcia / </t>
    </r>
    <r>
      <rPr>
        <i/>
        <sz val="8"/>
        <rFont val="Arial"/>
        <family val="2"/>
        <charset val="204"/>
      </rPr>
      <t xml:space="preserve">Турции </t>
    </r>
    <r>
      <rPr>
        <sz val="8"/>
        <rFont val="Arial"/>
        <family val="2"/>
        <charset val="204"/>
      </rPr>
      <t>/</t>
    </r>
    <r>
      <rPr>
        <i/>
        <sz val="8"/>
        <rFont val="Arial"/>
        <family val="2"/>
        <charset val="204"/>
      </rPr>
      <t xml:space="preserve"> Türkiye</t>
    </r>
  </si>
  <si>
    <r>
      <t xml:space="preserve">Municipii/ raioane/ regiuni
</t>
    </r>
    <r>
      <rPr>
        <i/>
        <sz val="8"/>
        <rFont val="Arial"/>
        <family val="2"/>
      </rPr>
      <t>Муниципии/ районы/ регионы
Municipalities/ districts/ regions</t>
    </r>
  </si>
  <si>
    <t>Sîngerei</t>
  </si>
  <si>
    <r>
      <t xml:space="preserve">7.1.9. Instituţii de învăţământ primar şi secundar general de zi, în profil teritorial (сu frecvență)
           </t>
    </r>
    <r>
      <rPr>
        <i/>
        <sz val="9"/>
        <rFont val="Arial"/>
        <family val="2"/>
        <charset val="204"/>
      </rPr>
      <t>Дневные учреждения начального и среднего общего образования в территориальном разрезе 
          (дневное образование)
           Day institutions of primary and general secondary education, in territorial aspect (day education)</t>
    </r>
  </si>
  <si>
    <r>
      <t xml:space="preserve">Municipii/ raioane/ regiuni
</t>
    </r>
    <r>
      <rPr>
        <i/>
        <sz val="8"/>
        <color rgb="FF000000"/>
        <rFont val="Arial"/>
        <family val="2"/>
      </rPr>
      <t>Муниципии/ районы/ регионы
Municipalities/ districts/ regions</t>
    </r>
  </si>
  <si>
    <r>
      <t xml:space="preserve">Municipii/ raioane/ regiuni
</t>
    </r>
    <r>
      <rPr>
        <i/>
        <sz val="8"/>
        <rFont val="Arial CYR"/>
      </rPr>
      <t>Муниципии/ районы/ регионы
Municipalities/ districts/ regions</t>
    </r>
  </si>
  <si>
    <r>
      <t xml:space="preserve">7.1.29. Instituții de învățământ profesional tehnic postsecundar, în profil teritorial
             </t>
    </r>
    <r>
      <rPr>
        <i/>
        <sz val="9"/>
        <rFont val="Arial"/>
        <family val="2"/>
        <charset val="204"/>
      </rPr>
      <t>Учебные заведения послесреднeго профессионально-технического образования в территориальном разрезе 
             Postsecondary vocational education institutions, in territorial aspect</t>
    </r>
  </si>
  <si>
    <t>2024/
25</t>
  </si>
  <si>
    <t>2024/25</t>
  </si>
  <si>
    <r>
      <t xml:space="preserve">  
–</t>
    </r>
    <r>
      <rPr>
        <vertAlign val="superscript"/>
        <sz val="8"/>
        <rFont val="Arial"/>
        <family val="2"/>
        <charset val="204"/>
      </rPr>
      <t>1</t>
    </r>
  </si>
  <si>
    <r>
      <t xml:space="preserve">
 –</t>
    </r>
    <r>
      <rPr>
        <vertAlign val="superscript"/>
        <sz val="8"/>
        <rFont val="Arial"/>
        <family val="2"/>
        <charset val="204"/>
      </rPr>
      <t>1</t>
    </r>
  </si>
  <si>
    <r>
      <t xml:space="preserve">7.1.21. Instituţii de învăţământ profesional tehnic secundar, în profil teritorial
             </t>
    </r>
    <r>
      <rPr>
        <i/>
        <sz val="9"/>
        <rFont val="Arial"/>
        <family val="2"/>
        <charset val="204"/>
      </rPr>
      <t>Учебные заведения  среднего пpофессионально-технического образования в территориальном разрезе
             Institutions of secondary vocational education, by territorial aspect</t>
    </r>
  </si>
  <si>
    <r>
      <t xml:space="preserve">7.1.41. Instituţii de învăţământ superior şi studenţi, pe municipii şi oraşe, la începutul anului de studii 2024/25
             </t>
    </r>
    <r>
      <rPr>
        <i/>
        <sz val="9"/>
        <rFont val="Arial"/>
        <family val="2"/>
        <charset val="204"/>
      </rPr>
      <t>Высшие учебные заведения и численность студентов по муниципиям и городам  на начало 2024/25
             учебного года
             Higher education institutions and students, by municipalities and cities, beginning of the school year 2024/25</t>
    </r>
  </si>
  <si>
    <r>
      <t xml:space="preserve">Şcoli primare 
</t>
    </r>
    <r>
      <rPr>
        <i/>
        <sz val="8"/>
        <rFont val="Arial"/>
        <family val="2"/>
        <charset val="204"/>
      </rPr>
      <t>Начальные школы
Primary schools</t>
    </r>
  </si>
  <si>
    <r>
      <t xml:space="preserve">Numărul de elevi în şcolile serale
</t>
    </r>
    <r>
      <rPr>
        <i/>
        <sz val="8"/>
        <rFont val="Arial"/>
        <family val="2"/>
      </rPr>
      <t>Численность учащихся в вечеpних школах
Number of pupils in evening schools</t>
    </r>
  </si>
  <si>
    <t xml:space="preserve">
6</t>
  </si>
  <si>
    <t>-</t>
  </si>
  <si>
    <t xml:space="preserve">
8 985</t>
  </si>
  <si>
    <t xml:space="preserve">
89
</t>
  </si>
  <si>
    <r>
      <t xml:space="preserve">
</t>
    </r>
    <r>
      <rPr>
        <b/>
        <sz val="8"/>
        <rFont val="Arial Cyr"/>
        <charset val="238"/>
      </rPr>
      <t>47</t>
    </r>
  </si>
  <si>
    <t xml:space="preserve">2024/25   </t>
  </si>
  <si>
    <r>
      <t xml:space="preserve">Servicii de transport
</t>
    </r>
    <r>
      <rPr>
        <i/>
        <sz val="8"/>
        <color rgb="FF000000"/>
        <rFont val="Arial"/>
        <family val="2"/>
      </rPr>
      <t>Tранспортные услуги</t>
    </r>
    <r>
      <rPr>
        <sz val="8"/>
        <color indexed="8"/>
        <rFont val="Arial"/>
        <family val="2"/>
        <charset val="204"/>
      </rPr>
      <t xml:space="preserve">
</t>
    </r>
    <r>
      <rPr>
        <i/>
        <sz val="8"/>
        <color rgb="FF000000"/>
        <rFont val="Arial"/>
        <family val="2"/>
      </rPr>
      <t>Transport services</t>
    </r>
  </si>
  <si>
    <t xml:space="preserve">
5 313
</t>
  </si>
  <si>
    <t xml:space="preserve">
634</t>
  </si>
  <si>
    <t xml:space="preserve">
1 208</t>
  </si>
  <si>
    <r>
      <t>2024/25</t>
    </r>
    <r>
      <rPr>
        <sz val="8"/>
        <color indexed="8"/>
        <rFont val="Calibri"/>
        <family val="2"/>
      </rPr>
      <t>¹</t>
    </r>
  </si>
  <si>
    <t xml:space="preserve">
1 179</t>
  </si>
  <si>
    <t xml:space="preserve">
302,8</t>
  </si>
  <si>
    <t xml:space="preserve">
10 803</t>
  </si>
  <si>
    <r>
      <t xml:space="preserve">învăţământ la distanță
</t>
    </r>
    <r>
      <rPr>
        <i/>
        <sz val="8"/>
        <rFont val="Arial"/>
        <family val="2"/>
      </rPr>
      <t>дистанционное обучение
distance learning</t>
    </r>
  </si>
  <si>
    <t xml:space="preserve"> -</t>
  </si>
  <si>
    <t xml:space="preserve"> - </t>
  </si>
  <si>
    <r>
      <t xml:space="preserve">7.1.2. Copii în instituţiile de educaţie timpurie, după limba de educaţie
           </t>
    </r>
    <r>
      <rPr>
        <i/>
        <sz val="9"/>
        <rFont val="Arial"/>
        <family val="2"/>
        <charset val="204"/>
      </rPr>
      <t xml:space="preserve">Дети в учpеждениях раннего образования, по языку воспитания
           Children in institutions of early education, by education language  </t>
    </r>
  </si>
  <si>
    <r>
      <t xml:space="preserve">7.1.3. Personalul didactic în instituţiile de educaţie timpurie
          </t>
    </r>
    <r>
      <rPr>
        <i/>
        <sz val="9"/>
        <color indexed="8"/>
        <rFont val="Arial"/>
        <family val="2"/>
        <charset val="204"/>
      </rPr>
      <t>Педагогический персонал в учреждениях раннего образования
          Pedagogical staff in institutions of early education</t>
    </r>
  </si>
  <si>
    <r>
      <t xml:space="preserve">7.1.4.  Instituţii de educaţie timpurie, în profil teritorial
           </t>
    </r>
    <r>
      <rPr>
        <i/>
        <sz val="9"/>
        <rFont val="Arial"/>
        <family val="2"/>
        <charset val="204"/>
      </rPr>
      <t>Учреждения раннего образования, в территориальном разрезе
           Institutions of early education, in territorial aspect</t>
    </r>
  </si>
  <si>
    <r>
      <t xml:space="preserve">7.1.5. Instituţii de învăţământ extraşcolar pentru copii 
          </t>
    </r>
    <r>
      <rPr>
        <i/>
        <sz val="9"/>
        <rFont val="Arial"/>
        <family val="2"/>
      </rPr>
      <t>Учреждения внешкольного образования детей
          Institutions of extracurricular education for children</t>
    </r>
  </si>
  <si>
    <r>
      <t>7.1.6. Instituţii de învăţământ primar şi secundar general</t>
    </r>
    <r>
      <rPr>
        <b/>
        <sz val="9"/>
        <rFont val="Calibri"/>
        <family val="2"/>
        <charset val="204"/>
      </rPr>
      <t xml:space="preserve">¹ </t>
    </r>
    <r>
      <rPr>
        <b/>
        <sz val="9"/>
        <rFont val="Arial"/>
        <family val="2"/>
        <charset val="204"/>
      </rPr>
      <t xml:space="preserve">
           </t>
    </r>
    <r>
      <rPr>
        <i/>
        <sz val="9"/>
        <rFont val="Arial"/>
        <family val="2"/>
        <charset val="204"/>
      </rPr>
      <t>Учреждения начального и среднего общего образования</t>
    </r>
    <r>
      <rPr>
        <sz val="9"/>
        <rFont val="Calibri"/>
        <family val="2"/>
        <charset val="204"/>
      </rPr>
      <t>¹</t>
    </r>
    <r>
      <rPr>
        <i/>
        <sz val="9"/>
        <rFont val="Arial"/>
        <family val="2"/>
        <charset val="204"/>
      </rPr>
      <t xml:space="preserve">
           Institutions of primary and general secondary education</t>
    </r>
    <r>
      <rPr>
        <sz val="9"/>
        <rFont val="Calibri"/>
        <family val="2"/>
        <charset val="204"/>
      </rPr>
      <t>¹</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</si>
</sst>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97">
    <font>
      <sz val="10"/>
      <name val="Arial Cyr"/>
      <charset val="204"/>
    </font>
    <font>
      <sz val="8"/>
      <name val="Arial"/>
      <family val="2"/>
      <charset val="204"/>
    </font>
    <font>
      <i/>
      <sz val="8"/>
      <name val="Arial"/>
      <family val="2"/>
      <charset val="204"/>
    </font>
    <font>
      <sz val="8"/>
      <name val="Arial Cyr"/>
      <charset val="204"/>
    </font>
    <font>
      <b/>
      <sz val="9"/>
      <name val="Arial"/>
      <family val="2"/>
      <charset val="204"/>
    </font>
    <font>
      <i/>
      <sz val="9"/>
      <name val="Arial"/>
      <family val="2"/>
      <charset val="204"/>
    </font>
    <font>
      <sz val="8"/>
      <name val="Arial CYR"/>
      <charset val="238"/>
    </font>
    <font>
      <b/>
      <sz val="8"/>
      <name val="Arial Cyr"/>
      <charset val="238"/>
    </font>
    <font>
      <i/>
      <sz val="8"/>
      <name val="Arial CYR"/>
    </font>
    <font>
      <b/>
      <sz val="8"/>
      <name val="Arial"/>
      <family val="2"/>
      <charset val="204"/>
    </font>
    <font>
      <sz val="8"/>
      <name val="Arial Cyr"/>
    </font>
    <font>
      <sz val="8"/>
      <color indexed="8"/>
      <name val="Arial"/>
      <family val="2"/>
      <charset val="204"/>
    </font>
    <font>
      <b/>
      <sz val="8"/>
      <color indexed="8"/>
      <name val="Arial"/>
      <family val="2"/>
      <charset val="204"/>
    </font>
    <font>
      <i/>
      <sz val="8"/>
      <color indexed="8"/>
      <name val="Arial"/>
      <family val="2"/>
      <charset val="204"/>
    </font>
    <font>
      <b/>
      <sz val="9"/>
      <color indexed="8"/>
      <name val="Arial"/>
      <family val="2"/>
      <charset val="204"/>
    </font>
    <font>
      <i/>
      <sz val="9"/>
      <color indexed="8"/>
      <name val="Arial"/>
      <family val="2"/>
      <charset val="204"/>
    </font>
    <font>
      <sz val="10"/>
      <name val="Arial"/>
      <family val="2"/>
      <charset val="204"/>
    </font>
    <font>
      <vertAlign val="superscript"/>
      <sz val="8"/>
      <name val="Arial"/>
      <family val="2"/>
      <charset val="204"/>
    </font>
    <font>
      <sz val="8"/>
      <name val="Calibri"/>
      <family val="2"/>
      <charset val="204"/>
    </font>
    <font>
      <vertAlign val="superscript"/>
      <sz val="9"/>
      <name val="Arial"/>
      <family val="2"/>
      <charset val="204"/>
    </font>
    <font>
      <i/>
      <vertAlign val="superscript"/>
      <sz val="9"/>
      <name val="Arial"/>
      <family val="2"/>
      <charset val="204"/>
    </font>
    <font>
      <vertAlign val="superscript"/>
      <sz val="8"/>
      <color indexed="8"/>
      <name val="Arial"/>
      <family val="2"/>
      <charset val="204"/>
    </font>
    <font>
      <i/>
      <sz val="8"/>
      <name val="Arial CYR"/>
      <charset val="238"/>
    </font>
    <font>
      <b/>
      <sz val="8"/>
      <name val="Arial Cyr"/>
      <charset val="204"/>
    </font>
    <font>
      <b/>
      <i/>
      <sz val="8"/>
      <name val="Arial CYR"/>
    </font>
    <font>
      <i/>
      <vertAlign val="superscript"/>
      <sz val="8"/>
      <name val="Arial"/>
      <family val="2"/>
      <charset val="204"/>
    </font>
    <font>
      <i/>
      <sz val="9"/>
      <color indexed="10"/>
      <name val="Arial"/>
      <family val="2"/>
      <charset val="204"/>
    </font>
    <font>
      <sz val="8"/>
      <color indexed="8"/>
      <name val="Arial"/>
      <family val="2"/>
      <charset val="204"/>
    </font>
    <font>
      <sz val="10"/>
      <color indexed="10"/>
      <name val="Arial Cyr"/>
      <charset val="204"/>
    </font>
    <font>
      <b/>
      <sz val="8"/>
      <color indexed="8"/>
      <name val="Arial"/>
      <family val="2"/>
      <charset val="204"/>
    </font>
    <font>
      <sz val="8"/>
      <color indexed="8"/>
      <name val="Arial"/>
      <family val="2"/>
      <charset val="204"/>
    </font>
    <font>
      <b/>
      <sz val="8"/>
      <color indexed="8"/>
      <name val="Arial"/>
      <family val="2"/>
      <charset val="204"/>
    </font>
    <font>
      <sz val="10"/>
      <color indexed="8"/>
      <name val="Arial Cyr"/>
      <charset val="204"/>
    </font>
    <font>
      <sz val="8"/>
      <color indexed="8"/>
      <name val="Arial"/>
      <family val="2"/>
      <charset val="204"/>
    </font>
    <font>
      <i/>
      <sz val="9"/>
      <color indexed="8"/>
      <name val="Arial"/>
      <family val="2"/>
      <charset val="204"/>
    </font>
    <font>
      <sz val="9"/>
      <name val="Calibri"/>
      <family val="2"/>
      <charset val="204"/>
    </font>
    <font>
      <sz val="11"/>
      <color indexed="8"/>
      <name val="Calibri"/>
      <family val="2"/>
      <charset val="238"/>
    </font>
    <font>
      <sz val="11"/>
      <color indexed="8"/>
      <name val="Calibri"/>
      <family val="2"/>
    </font>
    <font>
      <sz val="14"/>
      <color indexed="8"/>
      <name val="Calibri"/>
      <family val="2"/>
    </font>
    <font>
      <sz val="11"/>
      <color indexed="9"/>
      <name val="Calibri"/>
      <family val="2"/>
      <charset val="238"/>
    </font>
    <font>
      <sz val="11"/>
      <color indexed="9"/>
      <name val="Calibri"/>
      <family val="2"/>
    </font>
    <font>
      <sz val="14"/>
      <color indexed="9"/>
      <name val="Calibri"/>
      <family val="2"/>
    </font>
    <font>
      <sz val="11"/>
      <color indexed="20"/>
      <name val="Calibri"/>
      <family val="2"/>
      <charset val="238"/>
    </font>
    <font>
      <sz val="9"/>
      <name val="Calibri"/>
      <family val="2"/>
      <charset val="204"/>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0"/>
      <name val="Calibri"/>
      <family val="2"/>
      <charset val="204"/>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u/>
      <sz val="14"/>
      <color theme="10"/>
      <name val="Calibri"/>
      <family val="2"/>
      <scheme val="minor"/>
    </font>
    <font>
      <b/>
      <sz val="8"/>
      <name val="Calibri"/>
      <family val="2"/>
      <charset val="204"/>
    </font>
    <font>
      <sz val="9"/>
      <name val="Arial"/>
      <family val="2"/>
      <charset val="204"/>
    </font>
    <font>
      <sz val="10"/>
      <name val="Arial Cyr"/>
      <charset val="204"/>
    </font>
    <font>
      <sz val="9"/>
      <name val="Calibri"/>
      <family val="2"/>
    </font>
    <font>
      <i/>
      <sz val="8"/>
      <color rgb="FF000000"/>
      <name val="Arial"/>
      <family val="2"/>
      <charset val="204"/>
    </font>
    <font>
      <b/>
      <sz val="9"/>
      <name val="Calibri"/>
      <family val="2"/>
      <charset val="204"/>
    </font>
    <font>
      <b/>
      <sz val="8"/>
      <name val="Arial Cyr"/>
    </font>
    <font>
      <sz val="8"/>
      <name val="Arial Cyr"/>
      <family val="2"/>
      <charset val="204"/>
    </font>
    <font>
      <i/>
      <sz val="8"/>
      <name val="Arial Cyr"/>
      <charset val="204"/>
    </font>
    <font>
      <b/>
      <sz val="10"/>
      <name val="Arial Cyr"/>
      <charset val="204"/>
    </font>
    <font>
      <b/>
      <i/>
      <sz val="8"/>
      <name val="Arial"/>
      <family val="2"/>
      <charset val="204"/>
    </font>
    <font>
      <b/>
      <i/>
      <sz val="9"/>
      <name val="Arial"/>
      <family val="2"/>
      <charset val="204"/>
    </font>
    <font>
      <b/>
      <vertAlign val="superscript"/>
      <sz val="9"/>
      <name val="Arial"/>
      <family val="2"/>
      <charset val="204"/>
    </font>
    <font>
      <sz val="8"/>
      <color rgb="FFFF0000"/>
      <name val="Arial"/>
      <family val="2"/>
      <charset val="204"/>
    </font>
    <font>
      <sz val="8"/>
      <color indexed="8"/>
      <name val="Arial Cyr"/>
      <charset val="204"/>
    </font>
    <font>
      <b/>
      <sz val="8"/>
      <color indexed="8"/>
      <name val="Arial Cyr"/>
    </font>
    <font>
      <sz val="10"/>
      <color rgb="FFFF0000"/>
      <name val="Arial Cyr"/>
      <charset val="204"/>
    </font>
    <font>
      <b/>
      <sz val="8"/>
      <color theme="1"/>
      <name val="Arial"/>
      <family val="2"/>
      <charset val="204"/>
    </font>
    <font>
      <sz val="8"/>
      <color theme="1"/>
      <name val="Arial"/>
      <family val="2"/>
      <charset val="204"/>
    </font>
    <font>
      <sz val="8"/>
      <color theme="1"/>
      <name val="Arial Cyr"/>
      <charset val="204"/>
    </font>
    <font>
      <sz val="10"/>
      <color rgb="FFFF0000"/>
      <name val="Arial Cyr"/>
    </font>
    <font>
      <i/>
      <sz val="8"/>
      <name val="Arial"/>
      <family val="2"/>
    </font>
    <font>
      <b/>
      <sz val="8"/>
      <color indexed="8"/>
      <name val="Arial"/>
      <family val="2"/>
    </font>
    <font>
      <sz val="8"/>
      <name val="Arial"/>
      <family val="2"/>
    </font>
    <font>
      <b/>
      <sz val="8"/>
      <name val="Arial"/>
      <family val="2"/>
    </font>
    <font>
      <sz val="14"/>
      <color theme="1"/>
      <name val="Calibri"/>
      <family val="2"/>
      <scheme val="minor"/>
    </font>
    <font>
      <sz val="8"/>
      <color rgb="FF0D0D0D"/>
      <name val="Arial"/>
      <family val="2"/>
      <charset val="204"/>
    </font>
    <font>
      <b/>
      <sz val="8"/>
      <color rgb="FF0D0D0D"/>
      <name val="Arial"/>
      <family val="2"/>
      <charset val="204"/>
    </font>
    <font>
      <sz val="8"/>
      <color rgb="FF0D0D0D"/>
      <name val="Arial"/>
      <family val="2"/>
    </font>
    <font>
      <sz val="11"/>
      <name val="Arial Cyr"/>
      <charset val="204"/>
    </font>
    <font>
      <b/>
      <sz val="8"/>
      <color rgb="FF0D0D0D"/>
      <name val="Arial"/>
      <family val="2"/>
    </font>
    <font>
      <b/>
      <sz val="9"/>
      <name val="Arial"/>
      <family val="2"/>
    </font>
    <font>
      <i/>
      <sz val="9"/>
      <name val="Arial"/>
      <family val="2"/>
    </font>
    <font>
      <i/>
      <sz val="8"/>
      <color rgb="FF000000"/>
      <name val="Arial"/>
      <family val="2"/>
    </font>
    <font>
      <b/>
      <sz val="8"/>
      <color indexed="8"/>
      <name val="Arial Cyr"/>
      <charset val="238"/>
    </font>
    <font>
      <sz val="8"/>
      <color indexed="8"/>
      <name val="Calibri"/>
      <family val="2"/>
    </font>
    <font>
      <b/>
      <sz val="10"/>
      <color rgb="FFFF0000"/>
      <name val="Arial Cy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123">
    <xf numFmtId="0" fontId="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2"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3"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4"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5"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6"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7"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5"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8" fillId="10"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11"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8" fillId="10"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3" borderId="0" applyNumberFormat="0" applyBorder="0" applyAlignment="0" applyProtection="0"/>
    <xf numFmtId="0" fontId="39" fillId="16"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6"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11"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2"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1" fillId="18" borderId="0" applyNumberFormat="0" applyBorder="0" applyAlignment="0" applyProtection="0"/>
    <xf numFmtId="0" fontId="40" fillId="20" borderId="0" applyNumberFormat="0" applyBorder="0" applyAlignment="0" applyProtection="0"/>
    <xf numFmtId="0" fontId="40" fillId="20" borderId="0" applyNumberFormat="0" applyBorder="0" applyAlignment="0" applyProtection="0"/>
    <xf numFmtId="0" fontId="40" fillId="19"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0"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23" borderId="0" applyNumberFormat="0" applyBorder="0" applyAlignment="0" applyProtection="0"/>
    <xf numFmtId="0" fontId="42" fillId="3" borderId="0" applyNumberFormat="0" applyBorder="0" applyAlignment="0" applyProtection="0"/>
    <xf numFmtId="0" fontId="43" fillId="0" borderId="1"/>
    <xf numFmtId="0" fontId="35" fillId="0" borderId="1"/>
    <xf numFmtId="0" fontId="44" fillId="14" borderId="2" applyNumberFormat="0" applyAlignment="0" applyProtection="0"/>
    <xf numFmtId="0" fontId="45" fillId="24" borderId="3" applyNumberFormat="0" applyAlignment="0" applyProtection="0"/>
    <xf numFmtId="0" fontId="46" fillId="0" borderId="0" applyNumberFormat="0" applyFill="0" applyBorder="0" applyAlignment="0" applyProtection="0"/>
    <xf numFmtId="0" fontId="47" fillId="4" borderId="0" applyNumberFormat="0" applyBorder="0" applyAlignment="0" applyProtection="0"/>
    <xf numFmtId="0" fontId="48" fillId="14" borderId="1">
      <alignment horizontal="center"/>
    </xf>
    <xf numFmtId="0" fontId="49" fillId="0" borderId="4" applyNumberFormat="0" applyFill="0" applyAlignment="0" applyProtection="0"/>
    <xf numFmtId="0" fontId="50" fillId="0" borderId="5" applyNumberFormat="0" applyFill="0" applyAlignment="0" applyProtection="0"/>
    <xf numFmtId="0" fontId="51" fillId="0" borderId="6" applyNumberFormat="0" applyFill="0" applyAlignment="0" applyProtection="0"/>
    <xf numFmtId="0" fontId="51" fillId="0" borderId="0" applyNumberFormat="0" applyFill="0" applyBorder="0" applyAlignment="0" applyProtection="0"/>
    <xf numFmtId="0" fontId="52" fillId="7" borderId="2" applyNumberFormat="0" applyAlignment="0" applyProtection="0"/>
    <xf numFmtId="0" fontId="53" fillId="0" borderId="7" applyNumberFormat="0" applyFill="0" applyAlignment="0" applyProtection="0"/>
    <xf numFmtId="0" fontId="54" fillId="15" borderId="0" applyNumberFormat="0" applyBorder="0" applyAlignment="0" applyProtection="0"/>
    <xf numFmtId="0" fontId="16" fillId="0" borderId="0"/>
    <xf numFmtId="0" fontId="16" fillId="9" borderId="8" applyNumberFormat="0" applyFont="0" applyAlignment="0" applyProtection="0"/>
    <xf numFmtId="0" fontId="55" fillId="14" borderId="9" applyNumberFormat="0" applyAlignment="0" applyProtection="0"/>
    <xf numFmtId="0" fontId="56" fillId="0" borderId="0" applyNumberFormat="0" applyFill="0" applyBorder="0" applyAlignment="0" applyProtection="0"/>
    <xf numFmtId="0" fontId="57" fillId="0" borderId="10" applyNumberFormat="0" applyFill="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37" fillId="0" borderId="0"/>
    <xf numFmtId="0" fontId="37" fillId="0" borderId="0"/>
    <xf numFmtId="0" fontId="37" fillId="0" borderId="0"/>
    <xf numFmtId="0" fontId="38" fillId="0" borderId="0"/>
    <xf numFmtId="0" fontId="37" fillId="9" borderId="8" applyNumberFormat="0" applyFont="0" applyAlignment="0" applyProtection="0"/>
    <xf numFmtId="0" fontId="63" fillId="0" borderId="1"/>
    <xf numFmtId="0" fontId="37" fillId="0" borderId="0"/>
    <xf numFmtId="0" fontId="38" fillId="0" borderId="0"/>
    <xf numFmtId="0" fontId="85" fillId="0" borderId="0"/>
    <xf numFmtId="0" fontId="38" fillId="0" borderId="0"/>
  </cellStyleXfs>
  <cellXfs count="433">
    <xf numFmtId="0" fontId="0" fillId="0" borderId="0" xfId="0"/>
    <xf numFmtId="0" fontId="1" fillId="0" borderId="0" xfId="0" applyFont="1" applyAlignment="1">
      <alignment horizontal="right" vertical="top" wrapText="1"/>
    </xf>
    <xf numFmtId="164" fontId="1" fillId="0" borderId="0" xfId="0" applyNumberFormat="1" applyFont="1" applyAlignment="1">
      <alignment horizontal="right" vertical="top" wrapText="1"/>
    </xf>
    <xf numFmtId="0" fontId="1" fillId="0" borderId="11" xfId="0" applyFont="1" applyBorder="1" applyAlignment="1">
      <alignment vertical="top" wrapText="1"/>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vertical="distributed" wrapText="1"/>
    </xf>
    <xf numFmtId="0" fontId="1" fillId="0" borderId="13" xfId="0" applyFont="1" applyBorder="1" applyAlignment="1">
      <alignment horizontal="justify" vertical="distributed" wrapText="1"/>
    </xf>
    <xf numFmtId="0" fontId="1" fillId="0" borderId="0" xfId="0" applyFont="1" applyAlignment="1">
      <alignment horizontal="right" wrapText="1" indent="1"/>
    </xf>
    <xf numFmtId="0" fontId="3" fillId="0" borderId="12" xfId="0" applyFont="1" applyBorder="1" applyAlignment="1">
      <alignment horizontal="center" vertical="center"/>
    </xf>
    <xf numFmtId="0" fontId="1" fillId="0" borderId="11" xfId="0" applyFont="1" applyBorder="1" applyAlignment="1">
      <alignment horizontal="center" vertical="center" wrapText="1"/>
    </xf>
    <xf numFmtId="0" fontId="9" fillId="0" borderId="0" xfId="0" applyFont="1" applyAlignment="1">
      <alignment vertical="top" wrapText="1"/>
    </xf>
    <xf numFmtId="3" fontId="9" fillId="0" borderId="0" xfId="0" applyNumberFormat="1" applyFont="1" applyAlignment="1">
      <alignment horizontal="right" vertical="center" wrapText="1"/>
    </xf>
    <xf numFmtId="3" fontId="9" fillId="0" borderId="16" xfId="0" applyNumberFormat="1" applyFont="1" applyBorder="1" applyAlignment="1">
      <alignment wrapText="1"/>
    </xf>
    <xf numFmtId="0" fontId="9" fillId="0" borderId="0" xfId="0" applyFont="1" applyAlignment="1">
      <alignment horizontal="left" vertical="top" wrapText="1" indent="1"/>
    </xf>
    <xf numFmtId="3" fontId="9" fillId="0" borderId="0" xfId="0" applyNumberFormat="1" applyFont="1" applyAlignment="1">
      <alignment wrapText="1"/>
    </xf>
    <xf numFmtId="0" fontId="1" fillId="0" borderId="0" xfId="0" applyFont="1" applyAlignment="1">
      <alignment horizontal="left" wrapText="1" indent="2"/>
    </xf>
    <xf numFmtId="0" fontId="1" fillId="0" borderId="17" xfId="0" applyFont="1" applyBorder="1" applyAlignment="1">
      <alignment horizontal="right" vertical="center" wrapText="1"/>
    </xf>
    <xf numFmtId="0" fontId="1" fillId="0" borderId="0" xfId="0" applyFont="1" applyAlignment="1">
      <alignment horizontal="right" vertical="center" wrapText="1"/>
    </xf>
    <xf numFmtId="3" fontId="1" fillId="0" borderId="0" xfId="0" applyNumberFormat="1" applyFont="1" applyAlignment="1">
      <alignment wrapText="1"/>
    </xf>
    <xf numFmtId="0" fontId="9" fillId="0" borderId="0" xfId="0" applyFont="1" applyAlignment="1">
      <alignment horizontal="left" wrapText="1" indent="1"/>
    </xf>
    <xf numFmtId="0" fontId="1" fillId="0" borderId="0" xfId="0" applyFont="1" applyAlignment="1">
      <alignment horizontal="left" vertical="top" wrapText="1" indent="1"/>
    </xf>
    <xf numFmtId="0" fontId="9" fillId="0" borderId="15" xfId="0" applyFont="1" applyBorder="1" applyAlignment="1">
      <alignment horizontal="left" vertical="top" wrapText="1" indent="1"/>
    </xf>
    <xf numFmtId="3" fontId="9" fillId="0" borderId="15" xfId="0" applyNumberFormat="1" applyFont="1" applyBorder="1" applyAlignment="1">
      <alignment wrapText="1"/>
    </xf>
    <xf numFmtId="0" fontId="9" fillId="0" borderId="18" xfId="0" applyFont="1" applyBorder="1" applyAlignment="1">
      <alignment wrapText="1"/>
    </xf>
    <xf numFmtId="0" fontId="1" fillId="0" borderId="13" xfId="0" applyFont="1" applyBorder="1" applyAlignment="1">
      <alignment horizontal="left" wrapText="1" indent="1"/>
    </xf>
    <xf numFmtId="0" fontId="2" fillId="0" borderId="13" xfId="0" applyFont="1" applyBorder="1" applyAlignment="1">
      <alignment horizontal="left" wrapText="1" indent="1"/>
    </xf>
    <xf numFmtId="0" fontId="1" fillId="0" borderId="13" xfId="0" applyFont="1" applyBorder="1" applyAlignment="1">
      <alignment horizontal="left" vertical="top" wrapText="1" indent="1"/>
    </xf>
    <xf numFmtId="0" fontId="9" fillId="0" borderId="13" xfId="0" applyFont="1" applyBorder="1" applyAlignment="1">
      <alignment horizontal="left" wrapText="1" indent="1"/>
    </xf>
    <xf numFmtId="0" fontId="1" fillId="0" borderId="14" xfId="0" applyFont="1" applyBorder="1" applyAlignment="1">
      <alignment horizontal="left" vertical="top" wrapText="1" indent="1"/>
    </xf>
    <xf numFmtId="0" fontId="1" fillId="0" borderId="11" xfId="0" applyFont="1" applyBorder="1" applyAlignment="1">
      <alignment horizontal="center" vertical="top" wrapText="1"/>
    </xf>
    <xf numFmtId="0" fontId="9" fillId="0" borderId="13" xfId="0" applyFont="1" applyBorder="1" applyAlignment="1">
      <alignment wrapText="1"/>
    </xf>
    <xf numFmtId="0" fontId="1" fillId="0" borderId="13" xfId="0" applyFont="1" applyBorder="1" applyAlignment="1">
      <alignment horizontal="left" wrapText="1" indent="2"/>
    </xf>
    <xf numFmtId="0" fontId="1" fillId="0" borderId="13" xfId="0" applyFont="1" applyBorder="1" applyAlignment="1">
      <alignment horizontal="left" vertical="top" wrapText="1" indent="2"/>
    </xf>
    <xf numFmtId="3" fontId="1" fillId="0" borderId="0" xfId="0" applyNumberFormat="1" applyFont="1" applyAlignment="1">
      <alignment horizontal="right" wrapText="1"/>
    </xf>
    <xf numFmtId="165" fontId="1" fillId="0" borderId="0" xfId="0" applyNumberFormat="1" applyFont="1" applyAlignment="1">
      <alignment horizontal="right" wrapText="1"/>
    </xf>
    <xf numFmtId="165" fontId="1" fillId="0" borderId="0" xfId="0" applyNumberFormat="1" applyFont="1" applyAlignment="1">
      <alignment wrapText="1"/>
    </xf>
    <xf numFmtId="164" fontId="9" fillId="0" borderId="0" xfId="0" applyNumberFormat="1" applyFont="1" applyAlignment="1">
      <alignment wrapText="1"/>
    </xf>
    <xf numFmtId="0" fontId="1" fillId="0" borderId="0" xfId="0" applyFont="1" applyAlignment="1">
      <alignment wrapText="1"/>
    </xf>
    <xf numFmtId="164" fontId="1" fillId="0" borderId="0" xfId="0" applyNumberFormat="1" applyFont="1" applyAlignment="1">
      <alignment wrapText="1"/>
    </xf>
    <xf numFmtId="0" fontId="9" fillId="0" borderId="0" xfId="0" applyFont="1" applyAlignment="1">
      <alignment horizontal="right" wrapText="1"/>
    </xf>
    <xf numFmtId="0" fontId="2" fillId="0" borderId="13" xfId="0" applyFont="1" applyBorder="1" applyAlignment="1">
      <alignment horizontal="left" wrapText="1"/>
    </xf>
    <xf numFmtId="0" fontId="1" fillId="0" borderId="0" xfId="0" applyFont="1" applyAlignment="1">
      <alignment horizontal="right" wrapText="1"/>
    </xf>
    <xf numFmtId="0" fontId="9" fillId="0" borderId="13" xfId="0" applyFont="1" applyBorder="1" applyAlignment="1">
      <alignment horizontal="left" wrapText="1"/>
    </xf>
    <xf numFmtId="3" fontId="9" fillId="0" borderId="0" xfId="0" applyNumberFormat="1" applyFont="1" applyAlignment="1">
      <alignment horizontal="right" wrapText="1"/>
    </xf>
    <xf numFmtId="0" fontId="1" fillId="0" borderId="0" xfId="0" applyFont="1" applyAlignment="1">
      <alignment horizontal="left" vertical="top" wrapText="1" indent="2"/>
    </xf>
    <xf numFmtId="0" fontId="27" fillId="0" borderId="1" xfId="0" applyFont="1" applyBorder="1" applyAlignment="1">
      <alignment horizontal="center" vertical="center"/>
    </xf>
    <xf numFmtId="0" fontId="27" fillId="0" borderId="12" xfId="0" applyFont="1" applyBorder="1" applyAlignment="1">
      <alignment horizontal="center" vertical="center"/>
    </xf>
    <xf numFmtId="0" fontId="9" fillId="0" borderId="11" xfId="0" applyFont="1" applyBorder="1" applyAlignment="1">
      <alignment horizontal="left" vertical="top" wrapText="1"/>
    </xf>
    <xf numFmtId="49" fontId="1" fillId="0" borderId="13" xfId="0" applyNumberFormat="1" applyFont="1" applyBorder="1" applyAlignment="1">
      <alignment horizontal="left" wrapText="1" indent="1"/>
    </xf>
    <xf numFmtId="49" fontId="1" fillId="0" borderId="14" xfId="0" applyNumberFormat="1" applyFont="1" applyBorder="1" applyAlignment="1">
      <alignment horizontal="left" wrapText="1" indent="1"/>
    </xf>
    <xf numFmtId="3" fontId="1" fillId="0" borderId="15" xfId="0" applyNumberFormat="1" applyFont="1" applyBorder="1" applyAlignment="1">
      <alignment horizontal="right" wrapText="1"/>
    </xf>
    <xf numFmtId="0" fontId="1" fillId="0" borderId="11" xfId="0" applyFont="1" applyBorder="1" applyAlignment="1">
      <alignment horizontal="left" vertical="top" wrapText="1"/>
    </xf>
    <xf numFmtId="0" fontId="12" fillId="0" borderId="18" xfId="0" applyFont="1" applyBorder="1" applyAlignment="1">
      <alignment wrapText="1"/>
    </xf>
    <xf numFmtId="0" fontId="13" fillId="0" borderId="13" xfId="0" applyFont="1" applyBorder="1" applyAlignment="1">
      <alignment wrapText="1"/>
    </xf>
    <xf numFmtId="0" fontId="11" fillId="0" borderId="13" xfId="0" applyFont="1" applyBorder="1" applyAlignment="1">
      <alignment horizontal="left" wrapText="1" indent="1"/>
    </xf>
    <xf numFmtId="0" fontId="12" fillId="0" borderId="13" xfId="0" applyFont="1" applyBorder="1" applyAlignment="1">
      <alignment wrapText="1"/>
    </xf>
    <xf numFmtId="164" fontId="1" fillId="0" borderId="0" xfId="0" applyNumberFormat="1" applyFont="1" applyAlignment="1">
      <alignment horizontal="right" wrapText="1"/>
    </xf>
    <xf numFmtId="0" fontId="1" fillId="0" borderId="14" xfId="0" applyFont="1" applyBorder="1" applyAlignment="1">
      <alignment horizontal="left" wrapText="1" indent="1"/>
    </xf>
    <xf numFmtId="0" fontId="1" fillId="0" borderId="15" xfId="0" applyFont="1" applyBorder="1" applyAlignment="1">
      <alignment horizontal="right" wrapText="1"/>
    </xf>
    <xf numFmtId="164" fontId="1" fillId="0" borderId="15" xfId="0" applyNumberFormat="1" applyFont="1" applyBorder="1" applyAlignment="1">
      <alignment horizontal="right" wrapText="1"/>
    </xf>
    <xf numFmtId="164" fontId="9" fillId="0" borderId="0" xfId="0" applyNumberFormat="1" applyFont="1" applyAlignment="1">
      <alignment horizontal="right" wrapText="1"/>
    </xf>
    <xf numFmtId="0" fontId="0" fillId="0" borderId="11" xfId="0" applyBorder="1"/>
    <xf numFmtId="0" fontId="3" fillId="0" borderId="20" xfId="0" applyFont="1" applyBorder="1" applyAlignment="1">
      <alignment horizontal="center" vertical="center"/>
    </xf>
    <xf numFmtId="3" fontId="1" fillId="0" borderId="15" xfId="0" applyNumberFormat="1" applyFont="1" applyBorder="1" applyAlignment="1">
      <alignment horizontal="right" vertical="top" wrapText="1"/>
    </xf>
    <xf numFmtId="0" fontId="1" fillId="0" borderId="15" xfId="0" applyFont="1" applyBorder="1" applyAlignment="1">
      <alignment horizontal="right" vertical="top" wrapText="1"/>
    </xf>
    <xf numFmtId="0" fontId="0" fillId="0" borderId="0" xfId="0" applyAlignment="1">
      <alignment horizontal="right"/>
    </xf>
    <xf numFmtId="0" fontId="28" fillId="0" borderId="0" xfId="0" applyFont="1"/>
    <xf numFmtId="0" fontId="1" fillId="0" borderId="18" xfId="0" applyFont="1" applyBorder="1" applyAlignment="1">
      <alignment wrapText="1"/>
    </xf>
    <xf numFmtId="0" fontId="1" fillId="0" borderId="13" xfId="0" applyFont="1" applyBorder="1" applyAlignment="1">
      <alignment horizontal="left" wrapText="1"/>
    </xf>
    <xf numFmtId="0" fontId="1" fillId="0" borderId="13" xfId="0" applyFont="1" applyBorder="1" applyAlignment="1">
      <alignment wrapText="1"/>
    </xf>
    <xf numFmtId="0" fontId="1" fillId="0" borderId="14" xfId="0" applyFont="1" applyBorder="1" applyAlignment="1">
      <alignment wrapText="1"/>
    </xf>
    <xf numFmtId="0" fontId="9" fillId="0" borderId="18" xfId="0" applyFont="1" applyBorder="1" applyAlignment="1">
      <alignment vertical="top" wrapText="1"/>
    </xf>
    <xf numFmtId="0" fontId="9" fillId="0" borderId="0" xfId="0" applyFont="1" applyAlignment="1">
      <alignment wrapText="1"/>
    </xf>
    <xf numFmtId="0" fontId="3" fillId="0" borderId="0" xfId="0" applyFont="1"/>
    <xf numFmtId="0" fontId="9" fillId="0" borderId="13" xfId="0" applyFont="1" applyBorder="1" applyAlignment="1">
      <alignment vertical="top" wrapText="1"/>
    </xf>
    <xf numFmtId="3" fontId="9" fillId="0" borderId="0" xfId="0" applyNumberFormat="1" applyFont="1" applyAlignment="1">
      <alignment horizontal="right" vertical="top" wrapText="1"/>
    </xf>
    <xf numFmtId="3" fontId="23" fillId="0" borderId="0" xfId="0" applyNumberFormat="1" applyFont="1" applyAlignment="1">
      <alignment vertical="top"/>
    </xf>
    <xf numFmtId="0" fontId="3" fillId="0" borderId="15" xfId="0" applyFont="1" applyBorder="1"/>
    <xf numFmtId="0" fontId="8" fillId="0" borderId="14" xfId="0" applyFont="1" applyBorder="1" applyAlignment="1">
      <alignment vertical="top" wrapText="1"/>
    </xf>
    <xf numFmtId="0" fontId="1" fillId="0" borderId="0" xfId="0" applyFont="1" applyAlignment="1">
      <alignment horizontal="right" vertical="top"/>
    </xf>
    <xf numFmtId="0" fontId="1" fillId="0" borderId="15" xfId="0" applyFont="1" applyBorder="1" applyAlignment="1">
      <alignment vertical="top"/>
    </xf>
    <xf numFmtId="164" fontId="1" fillId="0" borderId="15" xfId="0" applyNumberFormat="1" applyFont="1" applyBorder="1" applyAlignment="1">
      <alignment horizontal="right" vertical="top"/>
    </xf>
    <xf numFmtId="0" fontId="9" fillId="0" borderId="0" xfId="0" applyFont="1" applyAlignment="1">
      <alignment horizontal="right" vertical="center" wrapText="1"/>
    </xf>
    <xf numFmtId="0" fontId="9" fillId="0" borderId="15" xfId="0" applyFont="1" applyBorder="1" applyAlignment="1">
      <alignment horizontal="right" vertical="center" wrapText="1"/>
    </xf>
    <xf numFmtId="0" fontId="0" fillId="0" borderId="15" xfId="0" applyBorder="1"/>
    <xf numFmtId="164" fontId="1" fillId="0" borderId="0" xfId="0" applyNumberFormat="1" applyFont="1" applyAlignment="1">
      <alignment horizontal="right" vertical="top"/>
    </xf>
    <xf numFmtId="0" fontId="3" fillId="0" borderId="11" xfId="0" applyFont="1" applyBorder="1"/>
    <xf numFmtId="3" fontId="0" fillId="0" borderId="0" xfId="0" applyNumberFormat="1"/>
    <xf numFmtId="3" fontId="1" fillId="0" borderId="0" xfId="0" applyNumberFormat="1" applyFont="1" applyAlignment="1">
      <alignment horizontal="right" vertical="center" wrapText="1"/>
    </xf>
    <xf numFmtId="0" fontId="32" fillId="0" borderId="0" xfId="0" applyFont="1"/>
    <xf numFmtId="0" fontId="30" fillId="0" borderId="13" xfId="0" applyFont="1" applyBorder="1" applyAlignment="1">
      <alignment horizontal="left" vertical="top" wrapText="1" indent="1"/>
    </xf>
    <xf numFmtId="0" fontId="29" fillId="0" borderId="13" xfId="0" applyFont="1" applyBorder="1" applyAlignment="1">
      <alignment horizontal="left" vertical="top" wrapText="1" indent="1"/>
    </xf>
    <xf numFmtId="0" fontId="30" fillId="0" borderId="14" xfId="0" applyFont="1" applyBorder="1" applyAlignment="1">
      <alignment horizontal="left" vertical="top" wrapText="1" indent="1"/>
    </xf>
    <xf numFmtId="3" fontId="1" fillId="0" borderId="0" xfId="0" applyNumberFormat="1" applyFont="1" applyAlignment="1">
      <alignment vertical="top" wrapText="1"/>
    </xf>
    <xf numFmtId="0" fontId="1" fillId="0" borderId="1" xfId="0" applyFont="1" applyBorder="1" applyAlignment="1">
      <alignment horizontal="center" vertical="center"/>
    </xf>
    <xf numFmtId="164" fontId="1" fillId="0" borderId="15" xfId="0" applyNumberFormat="1" applyFont="1" applyBorder="1" applyAlignment="1">
      <alignment wrapText="1"/>
    </xf>
    <xf numFmtId="0" fontId="12" fillId="0" borderId="0" xfId="0" applyFont="1" applyAlignment="1">
      <alignment wrapText="1"/>
    </xf>
    <xf numFmtId="0" fontId="13" fillId="0" borderId="0" xfId="0" applyFont="1" applyAlignment="1">
      <alignment wrapText="1"/>
    </xf>
    <xf numFmtId="3" fontId="1" fillId="0" borderId="15" xfId="0" applyNumberFormat="1" applyFont="1" applyBorder="1" applyAlignment="1">
      <alignment wrapText="1"/>
    </xf>
    <xf numFmtId="3" fontId="1" fillId="0" borderId="17" xfId="0" applyNumberFormat="1" applyFont="1" applyBorder="1" applyAlignment="1">
      <alignment horizontal="right" wrapText="1"/>
    </xf>
    <xf numFmtId="0" fontId="6" fillId="0" borderId="0" xfId="0" applyFont="1" applyAlignment="1">
      <alignment horizontal="right" wrapText="1"/>
    </xf>
    <xf numFmtId="0" fontId="6" fillId="0" borderId="15" xfId="0" applyFont="1" applyBorder="1" applyAlignment="1">
      <alignment horizontal="right" wrapText="1"/>
    </xf>
    <xf numFmtId="0" fontId="1" fillId="0" borderId="1" xfId="0" applyFont="1" applyBorder="1" applyAlignment="1">
      <alignment horizontal="right" vertical="center" wrapText="1"/>
    </xf>
    <xf numFmtId="0" fontId="1" fillId="0" borderId="12" xfId="0" applyFont="1" applyBorder="1" applyAlignment="1">
      <alignment horizontal="right" vertical="center" wrapText="1"/>
    </xf>
    <xf numFmtId="0" fontId="3" fillId="0" borderId="12" xfId="0" applyFont="1" applyBorder="1" applyAlignment="1">
      <alignment horizontal="right" vertical="center"/>
    </xf>
    <xf numFmtId="0" fontId="1" fillId="0" borderId="20" xfId="0" applyFont="1" applyBorder="1" applyAlignment="1">
      <alignment horizontal="center" vertical="center" wrapText="1"/>
    </xf>
    <xf numFmtId="0" fontId="3" fillId="0" borderId="1" xfId="0" applyFont="1" applyBorder="1" applyAlignment="1">
      <alignment horizontal="center" vertical="center"/>
    </xf>
    <xf numFmtId="0" fontId="1" fillId="0" borderId="21" xfId="0" applyFont="1" applyBorder="1" applyAlignment="1">
      <alignment horizontal="center" vertical="center" wrapText="1"/>
    </xf>
    <xf numFmtId="0" fontId="1" fillId="0" borderId="12" xfId="0" applyFont="1" applyBorder="1" applyAlignment="1">
      <alignment horizontal="center" vertical="center"/>
    </xf>
    <xf numFmtId="164" fontId="1" fillId="0" borderId="0" xfId="0" applyNumberFormat="1" applyFont="1" applyAlignment="1">
      <alignment horizontal="left" wrapText="1" indent="2"/>
    </xf>
    <xf numFmtId="3" fontId="1" fillId="0" borderId="0" xfId="0" applyNumberFormat="1" applyFont="1" applyAlignment="1">
      <alignment horizontal="right" vertical="top" wrapText="1"/>
    </xf>
    <xf numFmtId="0" fontId="11" fillId="0" borderId="0" xfId="0" applyFont="1" applyAlignment="1">
      <alignment wrapText="1"/>
    </xf>
    <xf numFmtId="3" fontId="11" fillId="0" borderId="0" xfId="0" applyNumberFormat="1" applyFont="1" applyAlignment="1">
      <alignment wrapText="1"/>
    </xf>
    <xf numFmtId="3" fontId="3" fillId="0" borderId="0" xfId="0" applyNumberFormat="1" applyFont="1" applyAlignment="1">
      <alignment horizontal="right"/>
    </xf>
    <xf numFmtId="3" fontId="3" fillId="0" borderId="15" xfId="0" applyNumberFormat="1" applyFont="1" applyBorder="1" applyAlignment="1">
      <alignment horizontal="right"/>
    </xf>
    <xf numFmtId="3" fontId="9" fillId="0" borderId="22" xfId="0" applyNumberFormat="1" applyFont="1" applyBorder="1" applyAlignment="1">
      <alignment horizontal="right" wrapText="1"/>
    </xf>
    <xf numFmtId="3" fontId="29" fillId="0" borderId="0" xfId="0" applyNumberFormat="1" applyFont="1" applyAlignment="1">
      <alignment horizontal="right" wrapText="1"/>
    </xf>
    <xf numFmtId="3" fontId="9" fillId="0" borderId="17" xfId="0" applyNumberFormat="1" applyFont="1" applyBorder="1" applyAlignment="1">
      <alignment horizontal="right" wrapText="1"/>
    </xf>
    <xf numFmtId="3" fontId="30" fillId="0" borderId="0" xfId="0" applyNumberFormat="1" applyFont="1" applyAlignment="1">
      <alignment horizontal="right" wrapText="1"/>
    </xf>
    <xf numFmtId="3" fontId="9" fillId="0" borderId="20" xfId="0" applyNumberFormat="1" applyFont="1" applyBorder="1" applyAlignment="1">
      <alignment horizontal="right" wrapText="1"/>
    </xf>
    <xf numFmtId="3" fontId="29" fillId="0" borderId="15" xfId="0" applyNumberFormat="1" applyFont="1" applyBorder="1" applyAlignment="1">
      <alignment horizontal="right" wrapText="1"/>
    </xf>
    <xf numFmtId="3" fontId="9" fillId="0" borderId="15" xfId="0" applyNumberFormat="1" applyFont="1" applyBorder="1" applyAlignment="1">
      <alignment horizontal="right" wrapText="1"/>
    </xf>
    <xf numFmtId="0" fontId="1" fillId="0" borderId="22" xfId="0" applyFont="1" applyBorder="1" applyAlignment="1">
      <alignment horizontal="right" vertical="top"/>
    </xf>
    <xf numFmtId="0" fontId="6" fillId="0" borderId="20" xfId="0" applyFont="1" applyBorder="1" applyAlignment="1">
      <alignment horizontal="right" wrapText="1"/>
    </xf>
    <xf numFmtId="164" fontId="1" fillId="0" borderId="20" xfId="0" applyNumberFormat="1" applyFont="1" applyBorder="1" applyAlignment="1">
      <alignment horizontal="right" vertical="top"/>
    </xf>
    <xf numFmtId="164" fontId="1" fillId="0" borderId="22" xfId="0" applyNumberFormat="1" applyFont="1" applyBorder="1" applyAlignment="1">
      <alignment horizontal="right" vertical="top"/>
    </xf>
    <xf numFmtId="0" fontId="4" fillId="0" borderId="0" xfId="0" applyFont="1" applyAlignment="1">
      <alignment vertical="top" wrapText="1"/>
    </xf>
    <xf numFmtId="0" fontId="9" fillId="0" borderId="14" xfId="0" applyFont="1" applyBorder="1" applyAlignment="1">
      <alignment vertical="top" wrapText="1"/>
    </xf>
    <xf numFmtId="164" fontId="1" fillId="0" borderId="22" xfId="0" applyNumberFormat="1" applyFont="1" applyBorder="1" applyAlignment="1">
      <alignment vertical="justify"/>
    </xf>
    <xf numFmtId="164" fontId="1" fillId="0" borderId="0" xfId="0" applyNumberFormat="1" applyFont="1" applyAlignment="1">
      <alignment vertical="top"/>
    </xf>
    <xf numFmtId="164" fontId="1" fillId="0" borderId="20" xfId="0" applyNumberFormat="1" applyFont="1" applyBorder="1" applyAlignment="1">
      <alignment vertical="justify"/>
    </xf>
    <xf numFmtId="164" fontId="1" fillId="0" borderId="15" xfId="0" applyNumberFormat="1" applyFont="1" applyBorder="1" applyAlignment="1">
      <alignment horizontal="right" vertical="justify"/>
    </xf>
    <xf numFmtId="164" fontId="1" fillId="0" borderId="15" xfId="0" applyNumberFormat="1" applyFont="1" applyBorder="1" applyAlignment="1">
      <alignment vertical="top"/>
    </xf>
    <xf numFmtId="3" fontId="12" fillId="0" borderId="0" xfId="0" applyNumberFormat="1" applyFont="1" applyAlignment="1">
      <alignment horizontal="right" wrapText="1"/>
    </xf>
    <xf numFmtId="0" fontId="12" fillId="0" borderId="0" xfId="0" applyFont="1" applyAlignment="1">
      <alignment horizontal="right" wrapText="1"/>
    </xf>
    <xf numFmtId="0" fontId="11" fillId="0" borderId="0" xfId="0" applyFont="1" applyAlignment="1">
      <alignment horizontal="right" wrapText="1"/>
    </xf>
    <xf numFmtId="0" fontId="12" fillId="0" borderId="15" xfId="0" applyFont="1" applyBorder="1" applyAlignment="1">
      <alignment horizontal="right" wrapText="1"/>
    </xf>
    <xf numFmtId="3" fontId="11" fillId="0" borderId="0" xfId="0" applyNumberFormat="1" applyFont="1" applyAlignment="1">
      <alignment horizontal="right" wrapText="1"/>
    </xf>
    <xf numFmtId="3" fontId="12" fillId="0" borderId="15" xfId="0" applyNumberFormat="1" applyFont="1" applyBorder="1" applyAlignment="1">
      <alignment horizontal="right" wrapText="1"/>
    </xf>
    <xf numFmtId="0" fontId="23" fillId="0" borderId="0" xfId="0" applyFont="1"/>
    <xf numFmtId="3" fontId="9" fillId="0" borderId="0" xfId="116" applyNumberFormat="1" applyFont="1" applyAlignment="1">
      <alignment wrapText="1"/>
    </xf>
    <xf numFmtId="164" fontId="3" fillId="0" borderId="0" xfId="0" applyNumberFormat="1" applyFont="1"/>
    <xf numFmtId="0" fontId="0" fillId="0" borderId="0" xfId="0" applyAlignment="1">
      <alignment horizontal="left"/>
    </xf>
    <xf numFmtId="0" fontId="1" fillId="0" borderId="0" xfId="0" applyFont="1" applyAlignment="1">
      <alignment horizontal="right" vertical="top" wrapText="1" indent="1"/>
    </xf>
    <xf numFmtId="3" fontId="1" fillId="0" borderId="15" xfId="0" applyNumberFormat="1" applyFont="1" applyBorder="1" applyAlignment="1">
      <alignment horizontal="right" vertical="top" wrapText="1" indent="1"/>
    </xf>
    <xf numFmtId="3" fontId="9" fillId="0" borderId="0" xfId="0" applyNumberFormat="1" applyFont="1" applyAlignment="1">
      <alignment vertical="top" wrapText="1"/>
    </xf>
    <xf numFmtId="164" fontId="3" fillId="0" borderId="15" xfId="0" applyNumberFormat="1" applyFont="1" applyBorder="1"/>
    <xf numFmtId="3" fontId="9" fillId="0" borderId="15" xfId="0" applyNumberFormat="1" applyFont="1" applyBorder="1" applyAlignment="1">
      <alignment horizontal="right" vertical="top" wrapText="1"/>
    </xf>
    <xf numFmtId="3" fontId="9" fillId="0" borderId="22" xfId="0" applyNumberFormat="1" applyFont="1" applyBorder="1" applyAlignment="1">
      <alignment wrapText="1"/>
    </xf>
    <xf numFmtId="3" fontId="9" fillId="0" borderId="17" xfId="0" applyNumberFormat="1" applyFont="1" applyBorder="1" applyAlignment="1">
      <alignment wrapText="1"/>
    </xf>
    <xf numFmtId="3" fontId="1" fillId="0" borderId="17" xfId="0" applyNumberFormat="1" applyFont="1" applyBorder="1" applyAlignment="1">
      <alignment wrapText="1"/>
    </xf>
    <xf numFmtId="3" fontId="9" fillId="0" borderId="20" xfId="0" applyNumberFormat="1" applyFont="1" applyBorder="1" applyAlignment="1">
      <alignment wrapText="1"/>
    </xf>
    <xf numFmtId="0" fontId="1" fillId="0" borderId="0" xfId="0" applyFont="1" applyAlignment="1">
      <alignment vertical="top" wrapText="1"/>
    </xf>
    <xf numFmtId="164" fontId="1" fillId="0" borderId="0" xfId="0" applyNumberFormat="1" applyFont="1" applyAlignment="1">
      <alignment vertical="top" wrapText="1"/>
    </xf>
    <xf numFmtId="0" fontId="1" fillId="0" borderId="14" xfId="0" applyFont="1" applyBorder="1" applyAlignment="1">
      <alignment vertical="distributed" wrapText="1"/>
    </xf>
    <xf numFmtId="0" fontId="1" fillId="0" borderId="15" xfId="0" applyFont="1" applyBorder="1" applyAlignment="1">
      <alignment vertical="top" wrapText="1"/>
    </xf>
    <xf numFmtId="0" fontId="3" fillId="0" borderId="0" xfId="0" applyFont="1" applyAlignment="1">
      <alignment vertical="top"/>
    </xf>
    <xf numFmtId="0" fontId="3" fillId="0" borderId="15" xfId="0" applyFont="1" applyBorder="1" applyAlignment="1">
      <alignment vertical="top"/>
    </xf>
    <xf numFmtId="0" fontId="11" fillId="0" borderId="13" xfId="0" applyFont="1" applyBorder="1" applyAlignment="1">
      <alignment horizontal="left" vertical="top" wrapText="1" indent="1"/>
    </xf>
    <xf numFmtId="0" fontId="3" fillId="0" borderId="0" xfId="0" applyFont="1" applyAlignment="1">
      <alignment vertical="top" wrapText="1"/>
    </xf>
    <xf numFmtId="0" fontId="3" fillId="0" borderId="0" xfId="0" applyFont="1" applyAlignment="1">
      <alignment horizontal="right" vertical="top" wrapText="1"/>
    </xf>
    <xf numFmtId="164" fontId="1" fillId="0" borderId="15" xfId="0" applyNumberFormat="1" applyFont="1" applyBorder="1" applyAlignment="1">
      <alignment vertical="top" wrapText="1"/>
    </xf>
    <xf numFmtId="3" fontId="9" fillId="0" borderId="0" xfId="116" applyNumberFormat="1" applyFont="1" applyAlignment="1">
      <alignment vertical="top" wrapText="1"/>
    </xf>
    <xf numFmtId="0" fontId="0" fillId="0" borderId="0" xfId="0" applyAlignment="1">
      <alignment vertical="top"/>
    </xf>
    <xf numFmtId="164" fontId="9" fillId="0" borderId="0" xfId="0" applyNumberFormat="1" applyFont="1" applyAlignment="1">
      <alignment horizontal="right" vertical="top" wrapText="1"/>
    </xf>
    <xf numFmtId="165" fontId="9" fillId="0" borderId="0" xfId="0" applyNumberFormat="1" applyFont="1" applyAlignment="1">
      <alignment vertical="top" wrapText="1"/>
    </xf>
    <xf numFmtId="165" fontId="1" fillId="0" borderId="0" xfId="0" applyNumberFormat="1" applyFont="1" applyAlignment="1">
      <alignment vertical="top" wrapText="1"/>
    </xf>
    <xf numFmtId="164" fontId="9" fillId="0" borderId="0" xfId="0" applyNumberFormat="1" applyFont="1" applyAlignment="1">
      <alignment vertical="top" wrapText="1"/>
    </xf>
    <xf numFmtId="0" fontId="9" fillId="0" borderId="0" xfId="0" applyFont="1" applyAlignment="1">
      <alignment horizontal="right" vertical="top" wrapText="1"/>
    </xf>
    <xf numFmtId="0" fontId="12" fillId="0" borderId="14" xfId="0" applyFont="1" applyBorder="1" applyAlignment="1">
      <alignment horizontal="left" wrapText="1"/>
    </xf>
    <xf numFmtId="0" fontId="12" fillId="0" borderId="15" xfId="0" applyFont="1" applyBorder="1" applyAlignment="1">
      <alignment vertical="top" wrapText="1"/>
    </xf>
    <xf numFmtId="164" fontId="12" fillId="0" borderId="15" xfId="0" applyNumberFormat="1" applyFont="1" applyBorder="1" applyAlignment="1">
      <alignment vertical="top" wrapText="1"/>
    </xf>
    <xf numFmtId="0" fontId="9" fillId="0" borderId="15" xfId="0" applyFont="1" applyBorder="1" applyAlignment="1">
      <alignment horizontal="right" vertical="top" wrapText="1"/>
    </xf>
    <xf numFmtId="0" fontId="9" fillId="0" borderId="13" xfId="0" applyFont="1" applyBorder="1" applyAlignment="1">
      <alignment horizontal="left" vertical="top" wrapText="1" indent="1"/>
    </xf>
    <xf numFmtId="0" fontId="9" fillId="0" borderId="14" xfId="0" applyFont="1" applyBorder="1" applyAlignment="1">
      <alignment horizontal="left" vertical="top" wrapText="1" indent="1"/>
    </xf>
    <xf numFmtId="0" fontId="11" fillId="0" borderId="12" xfId="0" applyFont="1" applyBorder="1" applyAlignment="1">
      <alignment horizontal="center" vertical="center"/>
    </xf>
    <xf numFmtId="0" fontId="11" fillId="0" borderId="1" xfId="0" applyFont="1" applyBorder="1" applyAlignment="1">
      <alignment horizontal="center" vertical="center" wrapText="1"/>
    </xf>
    <xf numFmtId="0" fontId="11" fillId="0" borderId="12" xfId="0" applyFont="1" applyBorder="1" applyAlignment="1">
      <alignment horizontal="center" vertical="center" wrapText="1"/>
    </xf>
    <xf numFmtId="0" fontId="3" fillId="0" borderId="15" xfId="0" applyFont="1" applyBorder="1" applyAlignment="1">
      <alignment horizontal="right" vertical="top" wrapText="1"/>
    </xf>
    <xf numFmtId="0" fontId="1" fillId="0" borderId="14" xfId="0" applyFont="1" applyBorder="1" applyAlignment="1">
      <alignment horizontal="left" wrapText="1" indent="2"/>
    </xf>
    <xf numFmtId="0" fontId="9" fillId="0" borderId="16" xfId="0" applyFont="1" applyBorder="1" applyAlignment="1">
      <alignment horizontal="right" vertical="top" wrapText="1"/>
    </xf>
    <xf numFmtId="3" fontId="3" fillId="0" borderId="0" xfId="0" applyNumberFormat="1" applyFont="1" applyAlignment="1">
      <alignment horizontal="right" vertical="top"/>
    </xf>
    <xf numFmtId="164" fontId="1" fillId="0" borderId="20" xfId="0" applyNumberFormat="1" applyFont="1" applyBorder="1" applyAlignment="1">
      <alignment horizontal="right" vertical="top" wrapText="1"/>
    </xf>
    <xf numFmtId="164" fontId="1" fillId="0" borderId="15" xfId="0" applyNumberFormat="1" applyFont="1" applyBorder="1" applyAlignment="1">
      <alignment horizontal="right" vertical="top" wrapText="1"/>
    </xf>
    <xf numFmtId="0" fontId="7" fillId="0" borderId="0" xfId="0" applyFont="1" applyAlignment="1">
      <alignment horizontal="right" vertical="top" wrapText="1"/>
    </xf>
    <xf numFmtId="0" fontId="9" fillId="0" borderId="13" xfId="0" applyFont="1" applyBorder="1" applyAlignment="1">
      <alignment horizontal="left" vertical="top" wrapText="1" indent="2"/>
    </xf>
    <xf numFmtId="0" fontId="6" fillId="0" borderId="0" xfId="0" applyFont="1" applyAlignment="1">
      <alignment horizontal="right" vertical="top" wrapText="1"/>
    </xf>
    <xf numFmtId="3" fontId="1" fillId="0" borderId="15" xfId="0" applyNumberFormat="1" applyFont="1" applyBorder="1" applyAlignment="1">
      <alignment vertical="top" wrapText="1"/>
    </xf>
    <xf numFmtId="0" fontId="11" fillId="0" borderId="14" xfId="0" applyFont="1" applyBorder="1" applyAlignment="1">
      <alignment horizontal="left" wrapText="1" indent="1"/>
    </xf>
    <xf numFmtId="0" fontId="12" fillId="0" borderId="18" xfId="0" applyFont="1" applyBorder="1" applyAlignment="1">
      <alignment vertical="top" wrapText="1"/>
    </xf>
    <xf numFmtId="0" fontId="11" fillId="0" borderId="13" xfId="0" applyFont="1" applyBorder="1" applyAlignment="1">
      <alignment horizontal="left" wrapText="1" indent="2"/>
    </xf>
    <xf numFmtId="3" fontId="1" fillId="0" borderId="20" xfId="0" applyNumberFormat="1" applyFont="1" applyBorder="1" applyAlignment="1">
      <alignment horizontal="right" wrapText="1"/>
    </xf>
    <xf numFmtId="164" fontId="3" fillId="0" borderId="0" xfId="0" applyNumberFormat="1" applyFont="1" applyAlignment="1">
      <alignment vertical="top" wrapText="1"/>
    </xf>
    <xf numFmtId="0" fontId="3" fillId="0" borderId="15" xfId="0" applyFont="1" applyBorder="1" applyAlignment="1">
      <alignment vertical="top" wrapText="1"/>
    </xf>
    <xf numFmtId="0" fontId="9" fillId="0" borderId="18" xfId="0" applyFont="1" applyBorder="1" applyAlignment="1">
      <alignment horizontal="left" wrapText="1"/>
    </xf>
    <xf numFmtId="164" fontId="3" fillId="0" borderId="0" xfId="0" applyNumberFormat="1" applyFont="1" applyAlignment="1">
      <alignment vertical="top"/>
    </xf>
    <xf numFmtId="0" fontId="62" fillId="0" borderId="0" xfId="0" applyFont="1"/>
    <xf numFmtId="1" fontId="3" fillId="0" borderId="0" xfId="0" applyNumberFormat="1" applyFont="1" applyAlignment="1">
      <alignment horizontal="right" vertical="top" wrapText="1"/>
    </xf>
    <xf numFmtId="0" fontId="23" fillId="0" borderId="0" xfId="0" applyFont="1" applyAlignment="1">
      <alignment vertical="top"/>
    </xf>
    <xf numFmtId="37" fontId="3" fillId="0" borderId="0" xfId="0" applyNumberFormat="1" applyFont="1"/>
    <xf numFmtId="164" fontId="3" fillId="0" borderId="0" xfId="0" applyNumberFormat="1" applyFont="1" applyAlignment="1">
      <alignment horizontal="right" vertical="top" wrapText="1"/>
    </xf>
    <xf numFmtId="164" fontId="3" fillId="0" borderId="15" xfId="0" applyNumberFormat="1" applyFont="1" applyBorder="1" applyAlignment="1">
      <alignment vertical="top" wrapText="1"/>
    </xf>
    <xf numFmtId="164" fontId="3" fillId="0" borderId="15" xfId="0" applyNumberFormat="1" applyFont="1" applyBorder="1" applyAlignment="1">
      <alignment vertical="top"/>
    </xf>
    <xf numFmtId="0" fontId="66" fillId="0" borderId="0" xfId="0" applyFont="1"/>
    <xf numFmtId="3" fontId="3" fillId="0" borderId="0" xfId="0" applyNumberFormat="1" applyFont="1" applyAlignment="1">
      <alignment vertical="top" wrapText="1"/>
    </xf>
    <xf numFmtId="3" fontId="69" fillId="0" borderId="0" xfId="0" applyNumberFormat="1" applyFont="1"/>
    <xf numFmtId="3" fontId="3" fillId="0" borderId="15" xfId="0" applyNumberFormat="1" applyFont="1" applyBorder="1" applyAlignment="1">
      <alignment vertical="top"/>
    </xf>
    <xf numFmtId="3" fontId="3" fillId="0" borderId="0" xfId="0" applyNumberFormat="1" applyFont="1" applyAlignment="1">
      <alignment vertical="top"/>
    </xf>
    <xf numFmtId="0" fontId="3" fillId="0" borderId="0" xfId="0" applyFont="1" applyAlignment="1">
      <alignment wrapText="1"/>
    </xf>
    <xf numFmtId="3" fontId="23" fillId="0" borderId="0" xfId="0" applyNumberFormat="1" applyFont="1" applyAlignment="1">
      <alignment wrapText="1"/>
    </xf>
    <xf numFmtId="3" fontId="3" fillId="0" borderId="0" xfId="0" applyNumberFormat="1" applyFont="1"/>
    <xf numFmtId="0" fontId="1" fillId="0" borderId="20" xfId="0" applyFont="1" applyBorder="1" applyAlignment="1">
      <alignment horizontal="center" vertical="center"/>
    </xf>
    <xf numFmtId="3" fontId="3" fillId="0" borderId="15" xfId="0" applyNumberFormat="1" applyFont="1" applyBorder="1"/>
    <xf numFmtId="0" fontId="1" fillId="0" borderId="19" xfId="0" applyFont="1" applyBorder="1" applyAlignment="1">
      <alignment horizontal="center"/>
    </xf>
    <xf numFmtId="0" fontId="1" fillId="0" borderId="11" xfId="0" applyFont="1" applyBorder="1" applyAlignment="1">
      <alignment horizontal="center"/>
    </xf>
    <xf numFmtId="0" fontId="1" fillId="0" borderId="0" xfId="0" applyFont="1" applyAlignment="1">
      <alignment horizontal="left" vertical="top" wrapText="1"/>
    </xf>
    <xf numFmtId="0" fontId="1" fillId="0" borderId="15" xfId="0" applyFont="1" applyBorder="1" applyAlignment="1">
      <alignment horizontal="left" vertical="center" wrapText="1"/>
    </xf>
    <xf numFmtId="0" fontId="1" fillId="0" borderId="12" xfId="0" applyFont="1" applyBorder="1" applyAlignment="1">
      <alignment horizontal="center"/>
    </xf>
    <xf numFmtId="0" fontId="1" fillId="0" borderId="15" xfId="0" applyFont="1" applyBorder="1" applyAlignment="1">
      <alignment horizontal="left" vertical="top" wrapText="1"/>
    </xf>
    <xf numFmtId="0" fontId="66" fillId="0" borderId="0" xfId="0" applyFont="1" applyAlignment="1">
      <alignment vertical="top"/>
    </xf>
    <xf numFmtId="0" fontId="66" fillId="0" borderId="15" xfId="0" applyFont="1" applyBorder="1" applyAlignment="1">
      <alignment vertical="top"/>
    </xf>
    <xf numFmtId="0" fontId="1" fillId="0" borderId="0" xfId="0" applyFont="1" applyAlignment="1">
      <alignment horizontal="right" vertical="top" indent="1"/>
    </xf>
    <xf numFmtId="0" fontId="76" fillId="0" borderId="0" xfId="0" applyFont="1"/>
    <xf numFmtId="3" fontId="12" fillId="0" borderId="15" xfId="120" applyNumberFormat="1" applyFont="1" applyBorder="1" applyAlignment="1">
      <alignment wrapText="1"/>
    </xf>
    <xf numFmtId="3" fontId="11" fillId="0" borderId="0" xfId="0" applyNumberFormat="1" applyFont="1"/>
    <xf numFmtId="3" fontId="12" fillId="0" borderId="0" xfId="0" applyNumberFormat="1" applyFont="1"/>
    <xf numFmtId="0" fontId="1" fillId="0" borderId="0" xfId="0" applyFont="1"/>
    <xf numFmtId="0" fontId="1" fillId="0" borderId="0" xfId="0" applyFont="1" applyAlignment="1">
      <alignment vertical="top"/>
    </xf>
    <xf numFmtId="0" fontId="78" fillId="0" borderId="12" xfId="0" applyFont="1" applyBorder="1" applyAlignment="1">
      <alignment horizontal="center" vertical="center" wrapText="1"/>
    </xf>
    <xf numFmtId="0" fontId="3" fillId="0" borderId="15" xfId="0" applyFont="1" applyBorder="1" applyAlignment="1">
      <alignment horizontal="right" vertical="top"/>
    </xf>
    <xf numFmtId="0" fontId="3" fillId="0" borderId="0" xfId="0" applyFont="1" applyAlignment="1">
      <alignment horizontal="right" vertical="top"/>
    </xf>
    <xf numFmtId="3" fontId="75" fillId="0" borderId="0" xfId="0" applyNumberFormat="1" applyFont="1" applyAlignment="1">
      <alignment horizontal="right"/>
    </xf>
    <xf numFmtId="3" fontId="74" fillId="0" borderId="0" xfId="0" applyNumberFormat="1" applyFont="1" applyAlignment="1">
      <alignment horizontal="right" vertical="top"/>
    </xf>
    <xf numFmtId="164" fontId="79" fillId="0" borderId="0" xfId="0" applyNumberFormat="1" applyFont="1" applyAlignment="1">
      <alignment vertical="top"/>
    </xf>
    <xf numFmtId="164" fontId="78" fillId="0" borderId="0" xfId="0" applyNumberFormat="1" applyFont="1" applyAlignment="1">
      <alignment horizontal="right" vertical="top" wrapText="1"/>
    </xf>
    <xf numFmtId="165" fontId="1" fillId="0" borderId="0" xfId="0" applyNumberFormat="1" applyFont="1" applyAlignment="1">
      <alignment horizontal="right" vertical="top" wrapText="1"/>
    </xf>
    <xf numFmtId="1" fontId="1" fillId="0" borderId="0" xfId="0" applyNumberFormat="1" applyFont="1" applyAlignment="1">
      <alignment horizontal="right" vertical="top" wrapText="1"/>
    </xf>
    <xf numFmtId="0" fontId="11" fillId="0" borderId="0" xfId="0" applyFont="1" applyAlignment="1">
      <alignment vertical="top" wrapText="1"/>
    </xf>
    <xf numFmtId="3" fontId="1" fillId="0" borderId="0" xfId="0" applyNumberFormat="1" applyFont="1"/>
    <xf numFmtId="3" fontId="1" fillId="0" borderId="15" xfId="0" applyNumberFormat="1" applyFont="1" applyBorder="1"/>
    <xf numFmtId="0" fontId="1" fillId="0" borderId="15" xfId="0" applyFont="1" applyBorder="1" applyAlignment="1">
      <alignment horizontal="right" vertical="top"/>
    </xf>
    <xf numFmtId="0" fontId="1" fillId="0" borderId="1" xfId="0" applyFont="1" applyBorder="1" applyAlignment="1">
      <alignment horizontal="right" vertical="center"/>
    </xf>
    <xf numFmtId="0" fontId="1" fillId="0" borderId="12" xfId="0" applyFont="1" applyBorder="1" applyAlignment="1">
      <alignment horizontal="right" vertical="center"/>
    </xf>
    <xf numFmtId="3" fontId="1" fillId="0" borderId="15" xfId="0" applyNumberFormat="1" applyFont="1" applyBorder="1" applyAlignment="1">
      <alignment vertical="top"/>
    </xf>
    <xf numFmtId="0" fontId="9" fillId="0" borderId="0" xfId="0" applyFont="1"/>
    <xf numFmtId="164" fontId="9" fillId="0" borderId="0" xfId="0" applyNumberFormat="1" applyFont="1"/>
    <xf numFmtId="3" fontId="66" fillId="0" borderId="0" xfId="0" applyNumberFormat="1" applyFont="1" applyAlignment="1">
      <alignment vertical="top"/>
    </xf>
    <xf numFmtId="0" fontId="80" fillId="0" borderId="0" xfId="0" applyFont="1" applyAlignment="1">
      <alignment vertical="top" wrapText="1"/>
    </xf>
    <xf numFmtId="0" fontId="76" fillId="0" borderId="0" xfId="0" applyFont="1" applyAlignment="1">
      <alignment vertical="top"/>
    </xf>
    <xf numFmtId="0" fontId="1" fillId="0" borderId="11" xfId="0" applyFont="1" applyBorder="1" applyAlignment="1">
      <alignment horizontal="left" vertical="top"/>
    </xf>
    <xf numFmtId="3" fontId="32" fillId="0" borderId="0" xfId="0" applyNumberFormat="1" applyFont="1"/>
    <xf numFmtId="3" fontId="12" fillId="0" borderId="16" xfId="0" applyNumberFormat="1" applyFont="1" applyBorder="1" applyAlignment="1">
      <alignment horizontal="right" wrapText="1"/>
    </xf>
    <xf numFmtId="165" fontId="66" fillId="0" borderId="15" xfId="0" applyNumberFormat="1" applyFont="1" applyBorder="1" applyAlignment="1">
      <alignment vertical="top"/>
    </xf>
    <xf numFmtId="3" fontId="1" fillId="0" borderId="0" xfId="0" applyNumberFormat="1" applyFont="1" applyAlignment="1">
      <alignment vertical="center" wrapText="1"/>
    </xf>
    <xf numFmtId="3" fontId="12" fillId="0" borderId="0" xfId="121" applyNumberFormat="1" applyFont="1" applyAlignment="1">
      <alignment horizontal="right" vertical="top" wrapText="1"/>
    </xf>
    <xf numFmtId="3" fontId="82" fillId="0" borderId="0" xfId="0" applyNumberFormat="1" applyFont="1" applyAlignment="1">
      <alignment horizontal="right" wrapText="1"/>
    </xf>
    <xf numFmtId="3" fontId="9" fillId="0" borderId="0" xfId="0" applyNumberFormat="1" applyFont="1"/>
    <xf numFmtId="3" fontId="86" fillId="0" borderId="0" xfId="0" applyNumberFormat="1" applyFont="1" applyAlignment="1">
      <alignment horizontal="right" wrapText="1"/>
    </xf>
    <xf numFmtId="3" fontId="86" fillId="0" borderId="0" xfId="0" applyNumberFormat="1" applyFont="1" applyAlignment="1">
      <alignment horizontal="right" vertical="top" wrapText="1"/>
    </xf>
    <xf numFmtId="3" fontId="87" fillId="0" borderId="0" xfId="0" applyNumberFormat="1" applyFont="1" applyAlignment="1">
      <alignment horizontal="right" wrapText="1"/>
    </xf>
    <xf numFmtId="3" fontId="88" fillId="0" borderId="0" xfId="0" applyNumberFormat="1" applyFont="1" applyAlignment="1">
      <alignment horizontal="right" vertical="top" wrapText="1"/>
    </xf>
    <xf numFmtId="3" fontId="86" fillId="0" borderId="15" xfId="0" applyNumberFormat="1" applyFont="1" applyBorder="1" applyAlignment="1">
      <alignment horizontal="right" vertical="top" wrapText="1"/>
    </xf>
    <xf numFmtId="3" fontId="78" fillId="0" borderId="15" xfId="0" applyNumberFormat="1" applyFont="1" applyBorder="1" applyAlignment="1">
      <alignment horizontal="right" wrapText="1" indent="1"/>
    </xf>
    <xf numFmtId="3" fontId="1" fillId="0" borderId="0" xfId="0" applyNumberFormat="1" applyFont="1" applyAlignment="1">
      <alignment horizontal="right" vertical="top"/>
    </xf>
    <xf numFmtId="3" fontId="1" fillId="0" borderId="20" xfId="0" applyNumberFormat="1" applyFont="1" applyBorder="1" applyAlignment="1">
      <alignment horizontal="right" vertical="top" wrapText="1"/>
    </xf>
    <xf numFmtId="1" fontId="1" fillId="0" borderId="0" xfId="0" applyNumberFormat="1" applyFont="1" applyAlignment="1">
      <alignment wrapText="1"/>
    </xf>
    <xf numFmtId="1" fontId="1" fillId="0" borderId="0" xfId="116" applyNumberFormat="1" applyFont="1" applyAlignment="1">
      <alignment horizontal="right" wrapText="1"/>
    </xf>
    <xf numFmtId="1" fontId="11" fillId="0" borderId="0" xfId="121" applyNumberFormat="1" applyFont="1" applyAlignment="1">
      <alignment horizontal="right" vertical="top" wrapText="1"/>
    </xf>
    <xf numFmtId="1" fontId="1" fillId="0" borderId="0" xfId="0" applyNumberFormat="1" applyFont="1" applyAlignment="1">
      <alignment vertical="top" wrapText="1"/>
    </xf>
    <xf numFmtId="0" fontId="89" fillId="0" borderId="0" xfId="0" applyFont="1"/>
    <xf numFmtId="0" fontId="83" fillId="0" borderId="12" xfId="0" applyFont="1" applyBorder="1" applyAlignment="1">
      <alignment horizontal="center" vertical="center"/>
    </xf>
    <xf numFmtId="0" fontId="10" fillId="0" borderId="12" xfId="0" applyFont="1" applyBorder="1" applyAlignment="1">
      <alignment horizontal="center" vertical="center"/>
    </xf>
    <xf numFmtId="3" fontId="18" fillId="0" borderId="0" xfId="0" applyNumberFormat="1" applyFont="1" applyAlignment="1">
      <alignment horizontal="right"/>
    </xf>
    <xf numFmtId="3" fontId="11" fillId="0" borderId="15" xfId="0" applyNumberFormat="1" applyFont="1" applyBorder="1" applyAlignment="1">
      <alignment horizontal="right" wrapText="1"/>
    </xf>
    <xf numFmtId="0" fontId="1" fillId="0" borderId="14" xfId="0" applyFont="1" applyBorder="1" applyAlignment="1">
      <alignment horizontal="center" vertical="center" wrapText="1"/>
    </xf>
    <xf numFmtId="0" fontId="1" fillId="0" borderId="0" xfId="0" applyFont="1" applyAlignment="1">
      <alignment vertical="center" wrapText="1"/>
    </xf>
    <xf numFmtId="3" fontId="1" fillId="0" borderId="0" xfId="120" applyNumberFormat="1" applyFont="1" applyAlignment="1">
      <alignment wrapText="1"/>
    </xf>
    <xf numFmtId="3" fontId="83" fillId="0" borderId="0" xfId="120" applyNumberFormat="1" applyFont="1" applyAlignment="1">
      <alignment wrapText="1"/>
    </xf>
    <xf numFmtId="3" fontId="84" fillId="0" borderId="15" xfId="120" applyNumberFormat="1" applyFont="1" applyBorder="1" applyAlignment="1">
      <alignment wrapText="1"/>
    </xf>
    <xf numFmtId="0" fontId="83" fillId="0" borderId="0" xfId="0" applyFont="1"/>
    <xf numFmtId="0" fontId="9" fillId="0" borderId="0" xfId="0" applyFont="1" applyAlignment="1">
      <alignment vertical="center" wrapText="1"/>
    </xf>
    <xf numFmtId="3" fontId="9" fillId="0" borderId="0" xfId="119" applyNumberFormat="1" applyFont="1" applyAlignment="1">
      <alignment wrapText="1"/>
    </xf>
    <xf numFmtId="3" fontId="12" fillId="0" borderId="0" xfId="0" applyNumberFormat="1" applyFont="1" applyAlignment="1">
      <alignment wrapText="1"/>
    </xf>
    <xf numFmtId="3" fontId="9" fillId="0" borderId="0" xfId="119" applyNumberFormat="1" applyFont="1" applyAlignment="1">
      <alignment vertical="center" wrapText="1"/>
    </xf>
    <xf numFmtId="3" fontId="12" fillId="0" borderId="15" xfId="0" applyNumberFormat="1" applyFont="1" applyBorder="1" applyAlignment="1">
      <alignment wrapText="1"/>
    </xf>
    <xf numFmtId="3" fontId="31" fillId="0" borderId="0" xfId="0" applyNumberFormat="1" applyFont="1" applyAlignment="1">
      <alignment wrapText="1"/>
    </xf>
    <xf numFmtId="3" fontId="1" fillId="0" borderId="0" xfId="119" applyNumberFormat="1" applyFont="1" applyAlignment="1">
      <alignment wrapText="1"/>
    </xf>
    <xf numFmtId="3" fontId="33" fillId="0" borderId="0" xfId="0" applyNumberFormat="1" applyFont="1" applyAlignment="1">
      <alignment wrapText="1"/>
    </xf>
    <xf numFmtId="3" fontId="9" fillId="0" borderId="15" xfId="119" applyNumberFormat="1" applyFont="1" applyBorder="1" applyAlignment="1">
      <alignment wrapText="1"/>
    </xf>
    <xf numFmtId="3" fontId="31" fillId="0" borderId="15" xfId="0" applyNumberFormat="1" applyFont="1" applyBorder="1" applyAlignment="1">
      <alignment wrapText="1"/>
    </xf>
    <xf numFmtId="0" fontId="74" fillId="0" borderId="0" xfId="0" applyFont="1"/>
    <xf numFmtId="3" fontId="74" fillId="0" borderId="0" xfId="0" applyNumberFormat="1" applyFont="1"/>
    <xf numFmtId="3" fontId="75" fillId="0" borderId="0" xfId="0" applyNumberFormat="1" applyFont="1" applyAlignment="1">
      <alignment horizontal="right" vertical="top"/>
    </xf>
    <xf numFmtId="3" fontId="74" fillId="0" borderId="0" xfId="0" applyNumberFormat="1" applyFont="1" applyAlignment="1">
      <alignment horizontal="right"/>
    </xf>
    <xf numFmtId="0" fontId="84" fillId="0" borderId="0" xfId="0" applyFont="1" applyAlignment="1">
      <alignment horizontal="right" vertical="center" wrapText="1"/>
    </xf>
    <xf numFmtId="3" fontId="9" fillId="0" borderId="15" xfId="0" applyNumberFormat="1" applyFont="1" applyBorder="1" applyAlignment="1">
      <alignment horizontal="right" vertical="center" wrapText="1"/>
    </xf>
    <xf numFmtId="3" fontId="9" fillId="0" borderId="0" xfId="0" applyNumberFormat="1" applyFont="1" applyAlignment="1">
      <alignment horizontal="center" vertical="top" wrapText="1"/>
    </xf>
    <xf numFmtId="3" fontId="88" fillId="0" borderId="0" xfId="0" applyNumberFormat="1" applyFont="1" applyAlignment="1">
      <alignment horizontal="right" wrapText="1"/>
    </xf>
    <xf numFmtId="3" fontId="90" fillId="0" borderId="0" xfId="0" applyNumberFormat="1" applyFont="1" applyAlignment="1">
      <alignment horizontal="right" wrapText="1"/>
    </xf>
    <xf numFmtId="3" fontId="84" fillId="0" borderId="0" xfId="0" applyNumberFormat="1" applyFont="1" applyAlignment="1">
      <alignment wrapText="1"/>
    </xf>
    <xf numFmtId="164" fontId="66" fillId="0" borderId="0" xfId="0" applyNumberFormat="1" applyFont="1" applyAlignment="1">
      <alignment vertical="top"/>
    </xf>
    <xf numFmtId="164" fontId="10" fillId="0" borderId="0" xfId="0" applyNumberFormat="1" applyFont="1" applyAlignment="1">
      <alignment vertical="top"/>
    </xf>
    <xf numFmtId="3" fontId="74" fillId="0" borderId="15" xfId="0" applyNumberFormat="1" applyFont="1" applyBorder="1" applyAlignment="1">
      <alignment horizontal="right" vertical="top"/>
    </xf>
    <xf numFmtId="0" fontId="74" fillId="0" borderId="15" xfId="0" applyFont="1" applyBorder="1" applyAlignment="1">
      <alignment vertical="top"/>
    </xf>
    <xf numFmtId="0" fontId="29" fillId="0" borderId="13" xfId="0" applyFont="1" applyBorder="1" applyAlignment="1">
      <alignment horizontal="left" vertical="center" wrapText="1"/>
    </xf>
    <xf numFmtId="0" fontId="12" fillId="0" borderId="13" xfId="0" applyFont="1" applyBorder="1" applyAlignment="1">
      <alignment horizontal="left" wrapText="1" indent="1"/>
    </xf>
    <xf numFmtId="1" fontId="9" fillId="0" borderId="19" xfId="0" applyNumberFormat="1" applyFont="1" applyBorder="1" applyAlignment="1">
      <alignment horizontal="center" vertical="top" wrapText="1"/>
    </xf>
    <xf numFmtId="3" fontId="11" fillId="0" borderId="0" xfId="0" applyNumberFormat="1" applyFont="1" applyAlignment="1">
      <alignment horizontal="right" vertical="top" wrapText="1"/>
    </xf>
    <xf numFmtId="1" fontId="1" fillId="0" borderId="0" xfId="116" applyNumberFormat="1" applyFont="1" applyAlignment="1">
      <alignment horizontal="right" vertical="top" wrapText="1"/>
    </xf>
    <xf numFmtId="1" fontId="3" fillId="0" borderId="0" xfId="0" applyNumberFormat="1" applyFont="1" applyAlignment="1">
      <alignment vertical="top"/>
    </xf>
    <xf numFmtId="165" fontId="3" fillId="0" borderId="0" xfId="0" applyNumberFormat="1" applyFont="1" applyAlignment="1">
      <alignment vertical="top"/>
    </xf>
    <xf numFmtId="0" fontId="74" fillId="0" borderId="0" xfId="0" applyFont="1" applyAlignment="1">
      <alignment vertical="top"/>
    </xf>
    <xf numFmtId="0" fontId="84" fillId="0" borderId="15" xfId="0" applyFont="1" applyBorder="1"/>
    <xf numFmtId="0" fontId="7" fillId="0" borderId="0" xfId="0" applyFont="1"/>
    <xf numFmtId="0" fontId="7" fillId="0" borderId="0" xfId="0" applyFont="1" applyAlignment="1">
      <alignment vertical="top"/>
    </xf>
    <xf numFmtId="3" fontId="7" fillId="0" borderId="0" xfId="0" applyNumberFormat="1" applyFont="1" applyAlignment="1">
      <alignment vertical="top"/>
    </xf>
    <xf numFmtId="3" fontId="7" fillId="0" borderId="0" xfId="0" applyNumberFormat="1" applyFont="1"/>
    <xf numFmtId="164" fontId="7" fillId="0" borderId="0" xfId="0" applyNumberFormat="1" applyFont="1" applyAlignment="1">
      <alignment vertical="top"/>
    </xf>
    <xf numFmtId="0" fontId="3" fillId="0" borderId="0" xfId="0" applyFont="1" applyAlignment="1">
      <alignment horizontal="right"/>
    </xf>
    <xf numFmtId="0" fontId="3" fillId="0" borderId="13" xfId="0" applyFont="1" applyBorder="1" applyAlignment="1">
      <alignment vertical="top"/>
    </xf>
    <xf numFmtId="0" fontId="3" fillId="0" borderId="13" xfId="0" applyFont="1" applyBorder="1"/>
    <xf numFmtId="0" fontId="3" fillId="0" borderId="14" xfId="0" applyFont="1" applyBorder="1" applyAlignment="1">
      <alignment vertical="top"/>
    </xf>
    <xf numFmtId="0" fontId="3" fillId="0" borderId="14" xfId="0" applyFont="1" applyBorder="1"/>
    <xf numFmtId="0" fontId="7" fillId="0" borderId="15" xfId="0" applyFont="1" applyBorder="1"/>
    <xf numFmtId="0" fontId="3" fillId="0" borderId="0" xfId="0" applyFont="1" applyAlignment="1">
      <alignment horizontal="right" vertical="center"/>
    </xf>
    <xf numFmtId="3" fontId="74" fillId="0" borderId="0" xfId="0" applyNumberFormat="1" applyFont="1" applyAlignment="1">
      <alignment vertical="top"/>
    </xf>
    <xf numFmtId="3" fontId="74" fillId="0" borderId="15" xfId="0" applyNumberFormat="1" applyFont="1" applyBorder="1" applyAlignment="1">
      <alignment vertical="top"/>
    </xf>
    <xf numFmtId="3" fontId="94" fillId="0" borderId="0" xfId="0" applyNumberFormat="1" applyFont="1"/>
    <xf numFmtId="3" fontId="88" fillId="0" borderId="15" xfId="0" applyNumberFormat="1" applyFont="1" applyBorder="1" applyAlignment="1">
      <alignment horizontal="right" vertical="top" wrapText="1"/>
    </xf>
    <xf numFmtId="0" fontId="0" fillId="0" borderId="15" xfId="0" applyBorder="1" applyAlignment="1">
      <alignment horizontal="right" vertical="top"/>
    </xf>
    <xf numFmtId="0" fontId="0" fillId="0" borderId="0" xfId="0" applyAlignment="1">
      <alignment horizontal="right" vertical="top"/>
    </xf>
    <xf numFmtId="3" fontId="7" fillId="0" borderId="0" xfId="0" applyNumberFormat="1" applyFont="1" applyAlignment="1">
      <alignment vertical="center"/>
    </xf>
    <xf numFmtId="0" fontId="3" fillId="0" borderId="15" xfId="0" applyFont="1" applyBorder="1" applyAlignment="1">
      <alignment horizontal="right"/>
    </xf>
    <xf numFmtId="165" fontId="0" fillId="0" borderId="0" xfId="0" applyNumberFormat="1"/>
    <xf numFmtId="164" fontId="3" fillId="0" borderId="0" xfId="0" applyNumberFormat="1" applyFont="1" applyAlignment="1">
      <alignment horizontal="right" vertical="top"/>
    </xf>
    <xf numFmtId="164" fontId="0" fillId="0" borderId="0" xfId="0" applyNumberFormat="1" applyAlignment="1">
      <alignment horizontal="left"/>
    </xf>
    <xf numFmtId="164" fontId="12" fillId="0" borderId="0" xfId="0" applyNumberFormat="1" applyFont="1" applyAlignment="1">
      <alignment horizontal="right" vertical="center" wrapText="1" indent="1"/>
    </xf>
    <xf numFmtId="164" fontId="78" fillId="0" borderId="0" xfId="0" applyNumberFormat="1" applyFont="1" applyAlignment="1">
      <alignment horizontal="right" vertical="center" indent="1"/>
    </xf>
    <xf numFmtId="164" fontId="77" fillId="0" borderId="0" xfId="0" applyNumberFormat="1" applyFont="1" applyAlignment="1">
      <alignment horizontal="right" vertical="center" indent="1"/>
    </xf>
    <xf numFmtId="1" fontId="7" fillId="0" borderId="0" xfId="0" applyNumberFormat="1" applyFont="1" applyAlignment="1">
      <alignment vertical="top"/>
    </xf>
    <xf numFmtId="0" fontId="7" fillId="0" borderId="15" xfId="0" applyFont="1" applyBorder="1" applyAlignment="1">
      <alignment vertical="top"/>
    </xf>
    <xf numFmtId="0" fontId="3" fillId="0" borderId="18" xfId="0" applyFont="1" applyBorder="1"/>
    <xf numFmtId="3" fontId="9" fillId="0" borderId="0" xfId="0" applyNumberFormat="1" applyFont="1" applyAlignment="1">
      <alignment vertical="top"/>
    </xf>
    <xf numFmtId="3" fontId="1" fillId="0" borderId="0" xfId="0" applyNumberFormat="1" applyFont="1" applyAlignment="1">
      <alignment vertical="top"/>
    </xf>
    <xf numFmtId="3" fontId="66" fillId="0" borderId="0" xfId="0" applyNumberFormat="1" applyFont="1"/>
    <xf numFmtId="1" fontId="3" fillId="0" borderId="15" xfId="0" applyNumberFormat="1" applyFont="1" applyBorder="1" applyAlignment="1">
      <alignment vertical="top"/>
    </xf>
    <xf numFmtId="3" fontId="77" fillId="0" borderId="0" xfId="0" applyNumberFormat="1" applyFont="1" applyAlignment="1">
      <alignment horizontal="right" wrapText="1" indent="1"/>
    </xf>
    <xf numFmtId="3" fontId="77" fillId="0" borderId="0" xfId="0" applyNumberFormat="1" applyFont="1" applyAlignment="1">
      <alignment horizontal="right" wrapText="1"/>
    </xf>
    <xf numFmtId="3" fontId="78" fillId="0" borderId="0" xfId="0" applyNumberFormat="1" applyFont="1" applyAlignment="1">
      <alignment horizontal="right" wrapText="1" indent="1"/>
    </xf>
    <xf numFmtId="3" fontId="78" fillId="0" borderId="0" xfId="0" applyNumberFormat="1" applyFont="1" applyAlignment="1">
      <alignment horizontal="right" wrapText="1"/>
    </xf>
    <xf numFmtId="3" fontId="1" fillId="0" borderId="0" xfId="0" applyNumberFormat="1" applyFont="1" applyAlignment="1">
      <alignment horizontal="right"/>
    </xf>
    <xf numFmtId="1" fontId="3" fillId="0" borderId="0" xfId="0" applyNumberFormat="1" applyFont="1"/>
    <xf numFmtId="0" fontId="11" fillId="0" borderId="13" xfId="0" applyFont="1" applyBorder="1" applyAlignment="1">
      <alignment horizontal="left" wrapText="1"/>
    </xf>
    <xf numFmtId="1" fontId="66" fillId="0" borderId="19" xfId="0" applyNumberFormat="1" applyFont="1" applyBorder="1" applyAlignment="1">
      <alignment vertical="top"/>
    </xf>
    <xf numFmtId="1" fontId="7" fillId="0" borderId="19" xfId="0" applyNumberFormat="1" applyFont="1" applyBorder="1" applyAlignment="1">
      <alignment vertical="top"/>
    </xf>
    <xf numFmtId="164" fontId="7" fillId="0" borderId="0" xfId="0" applyNumberFormat="1" applyFont="1"/>
    <xf numFmtId="3" fontId="3" fillId="0" borderId="15" xfId="0" applyNumberFormat="1" applyFont="1" applyBorder="1" applyAlignment="1">
      <alignment horizontal="right" vertical="top" wrapText="1"/>
    </xf>
    <xf numFmtId="3" fontId="87" fillId="0" borderId="0" xfId="0" applyNumberFormat="1" applyFont="1" applyAlignment="1">
      <alignment horizontal="right" vertical="center" wrapText="1"/>
    </xf>
    <xf numFmtId="0" fontId="9" fillId="0" borderId="18" xfId="0" applyFont="1" applyBorder="1" applyAlignment="1">
      <alignment vertical="center" wrapText="1"/>
    </xf>
    <xf numFmtId="3" fontId="12" fillId="0" borderId="0" xfId="121" applyNumberFormat="1" applyFont="1" applyAlignment="1">
      <alignment horizontal="right" wrapText="1"/>
    </xf>
    <xf numFmtId="3" fontId="0" fillId="0" borderId="0" xfId="0" applyNumberFormat="1" applyAlignment="1">
      <alignment vertical="top"/>
    </xf>
    <xf numFmtId="164" fontId="7" fillId="0" borderId="15" xfId="0" applyNumberFormat="1" applyFont="1" applyBorder="1" applyAlignment="1">
      <alignment vertical="top"/>
    </xf>
    <xf numFmtId="0" fontId="96" fillId="0" borderId="0" xfId="0" applyFont="1" applyAlignment="1">
      <alignment vertical="top" wrapText="1"/>
    </xf>
    <xf numFmtId="0" fontId="10" fillId="0" borderId="0" xfId="0" applyFont="1" applyAlignment="1">
      <alignment vertical="top"/>
    </xf>
    <xf numFmtId="3" fontId="84" fillId="0" borderId="0" xfId="0" applyNumberFormat="1" applyFont="1" applyAlignment="1">
      <alignment horizontal="right" wrapText="1"/>
    </xf>
    <xf numFmtId="0" fontId="1" fillId="0" borderId="18" xfId="0" applyFont="1" applyBorder="1" applyAlignment="1">
      <alignment horizontal="left" vertical="top" wrapText="1"/>
    </xf>
    <xf numFmtId="0" fontId="1" fillId="0" borderId="14" xfId="0" applyFont="1" applyBorder="1" applyAlignment="1">
      <alignment horizontal="left" vertical="top" wrapText="1"/>
    </xf>
    <xf numFmtId="0" fontId="4" fillId="0" borderId="15" xfId="0" applyFont="1" applyBorder="1" applyAlignment="1">
      <alignment horizontal="left" wrapText="1"/>
    </xf>
    <xf numFmtId="0" fontId="1" fillId="0" borderId="1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Alignment="1">
      <alignment horizontal="center" vertical="center" wrapText="1"/>
    </xf>
    <xf numFmtId="0" fontId="11" fillId="0" borderId="15" xfId="0" applyFont="1" applyBorder="1" applyAlignment="1">
      <alignment horizontal="right"/>
    </xf>
    <xf numFmtId="0" fontId="4" fillId="0" borderId="0" xfId="0" applyFont="1" applyAlignment="1">
      <alignment horizontal="left" wrapText="1"/>
    </xf>
    <xf numFmtId="0" fontId="14" fillId="0" borderId="15" xfId="0" applyFont="1" applyBorder="1" applyAlignment="1">
      <alignment wrapText="1"/>
    </xf>
    <xf numFmtId="0" fontId="30" fillId="0" borderId="14"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0" xfId="0" applyFont="1" applyAlignment="1">
      <alignment horizontal="center" vertical="center" wrapText="1"/>
    </xf>
    <xf numFmtId="0" fontId="30" fillId="0" borderId="13"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15"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0" xfId="0" applyFont="1" applyAlignment="1">
      <alignment horizontal="center" vertical="center" wrapText="1"/>
    </xf>
    <xf numFmtId="0" fontId="12" fillId="0" borderId="16" xfId="0" applyFont="1" applyBorder="1" applyAlignment="1">
      <alignment horizontal="center" vertical="top" wrapText="1"/>
    </xf>
    <xf numFmtId="0" fontId="12" fillId="0" borderId="0" xfId="0" applyFont="1" applyAlignment="1">
      <alignment horizontal="center" vertical="top" wrapText="1"/>
    </xf>
    <xf numFmtId="0" fontId="1" fillId="0" borderId="16" xfId="0" applyFont="1" applyBorder="1" applyAlignment="1">
      <alignment wrapText="1"/>
    </xf>
    <xf numFmtId="0" fontId="67" fillId="0" borderId="0" xfId="0" applyFont="1" applyAlignment="1">
      <alignment horizontal="left" wrapText="1"/>
    </xf>
    <xf numFmtId="0" fontId="91" fillId="0" borderId="15" xfId="0" applyFont="1" applyBorder="1" applyAlignment="1">
      <alignment horizontal="left" wrapText="1"/>
    </xf>
    <xf numFmtId="0" fontId="12" fillId="0" borderId="16" xfId="0" applyFont="1" applyBorder="1" applyAlignment="1">
      <alignment horizontal="center" vertical="center" wrapText="1"/>
    </xf>
    <xf numFmtId="0" fontId="9" fillId="0" borderId="0" xfId="0" applyFont="1" applyAlignment="1">
      <alignment horizontal="center" vertical="center" wrapText="1"/>
    </xf>
    <xf numFmtId="0" fontId="15" fillId="0" borderId="0" xfId="0" applyFont="1" applyAlignment="1">
      <alignment horizontal="left" wrapText="1"/>
    </xf>
    <xf numFmtId="0" fontId="34" fillId="0" borderId="0" xfId="0" applyFont="1" applyAlignment="1">
      <alignment horizontal="left" wrapText="1"/>
    </xf>
    <xf numFmtId="0" fontId="1" fillId="0" borderId="0" xfId="112" applyFont="1" applyAlignment="1">
      <alignment horizontal="left" wrapText="1"/>
    </xf>
    <xf numFmtId="0" fontId="17" fillId="0" borderId="16" xfId="0" applyFont="1" applyBorder="1" applyAlignment="1">
      <alignment horizontal="left" vertical="top" wrapText="1"/>
    </xf>
    <xf numFmtId="0" fontId="1" fillId="0" borderId="16" xfId="0" applyFont="1" applyBorder="1" applyAlignment="1">
      <alignment horizontal="left"/>
    </xf>
    <xf numFmtId="0" fontId="21" fillId="0" borderId="16" xfId="0" applyFont="1" applyBorder="1" applyAlignment="1">
      <alignment horizontal="left" wrapText="1"/>
    </xf>
    <xf numFmtId="0" fontId="1" fillId="0" borderId="16" xfId="0" applyFont="1" applyBorder="1" applyAlignment="1">
      <alignment horizontal="left" wrapText="1"/>
    </xf>
    <xf numFmtId="0" fontId="28" fillId="0" borderId="0" xfId="0" applyFont="1" applyAlignment="1">
      <alignment horizontal="center"/>
    </xf>
    <xf numFmtId="0" fontId="14" fillId="0" borderId="15" xfId="0" applyFont="1" applyBorder="1" applyAlignment="1">
      <alignment horizontal="left" wrapText="1"/>
    </xf>
    <xf numFmtId="0" fontId="22" fillId="0" borderId="15" xfId="0" applyFont="1" applyBorder="1" applyAlignment="1">
      <alignment horizontal="right"/>
    </xf>
    <xf numFmtId="0" fontId="6" fillId="0" borderId="15" xfId="0" applyFont="1" applyBorder="1" applyAlignment="1">
      <alignment horizontal="right"/>
    </xf>
    <xf numFmtId="0" fontId="4" fillId="0" borderId="15" xfId="0" applyFont="1" applyBorder="1" applyAlignment="1">
      <alignment wrapText="1"/>
    </xf>
    <xf numFmtId="0" fontId="1" fillId="0" borderId="15" xfId="0" applyFont="1" applyBorder="1" applyAlignment="1">
      <alignment horizontal="right"/>
    </xf>
    <xf numFmtId="0" fontId="11" fillId="0" borderId="14" xfId="0" applyFont="1" applyBorder="1" applyAlignment="1">
      <alignment horizontal="center" vertical="center" wrapText="1"/>
    </xf>
    <xf numFmtId="0" fontId="11" fillId="0" borderId="11" xfId="0" applyFont="1" applyBorder="1" applyAlignment="1">
      <alignment horizontal="center" vertical="center" wrapText="1"/>
    </xf>
    <xf numFmtId="3" fontId="1" fillId="0" borderId="0" xfId="0" applyNumberFormat="1" applyFont="1" applyAlignment="1">
      <alignment horizontal="center" wrapText="1"/>
    </xf>
    <xf numFmtId="0" fontId="4" fillId="0" borderId="0" xfId="0" applyFont="1" applyAlignment="1">
      <alignment horizontal="left" vertical="center" wrapText="1"/>
    </xf>
    <xf numFmtId="0" fontId="1" fillId="0" borderId="22" xfId="0" applyFont="1" applyBorder="1" applyAlignment="1">
      <alignment horizontal="center" vertical="center" wrapText="1"/>
    </xf>
    <xf numFmtId="0" fontId="1"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 fillId="0" borderId="1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left"/>
    </xf>
    <xf numFmtId="0" fontId="0" fillId="0" borderId="0" xfId="0" applyAlignment="1">
      <alignment horizontal="left"/>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73" fillId="0" borderId="16" xfId="0" applyFont="1" applyBorder="1" applyAlignment="1">
      <alignment horizontal="center" vertical="center" wrapText="1"/>
    </xf>
    <xf numFmtId="0" fontId="73" fillId="0" borderId="0" xfId="0" applyFont="1" applyAlignment="1">
      <alignment horizontal="center" vertical="center" wrapText="1"/>
    </xf>
    <xf numFmtId="0" fontId="73" fillId="0" borderId="15"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9" xfId="0" applyFont="1" applyBorder="1" applyAlignment="1">
      <alignment horizontal="center" vertical="center" wrapText="1"/>
    </xf>
    <xf numFmtId="0" fontId="1" fillId="0" borderId="18" xfId="0" applyFont="1" applyBorder="1" applyAlignment="1">
      <alignment horizontal="center" vertical="top" wrapText="1"/>
    </xf>
    <xf numFmtId="0" fontId="4" fillId="0" borderId="0" xfId="0" applyFont="1" applyAlignment="1">
      <alignment wrapText="1"/>
    </xf>
    <xf numFmtId="0" fontId="4" fillId="0" borderId="0" xfId="0" applyFont="1"/>
    <xf numFmtId="0" fontId="11" fillId="0" borderId="1" xfId="0" applyFont="1" applyBorder="1" applyAlignment="1">
      <alignment horizontal="center" vertical="center" wrapText="1"/>
    </xf>
  </cellXfs>
  <cellStyles count="123">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20% — акцент1" xfId="7" xr:uid="{00000000-0005-0000-0000-000006000000}"/>
    <cellStyle name="20% — акцент1 2" xfId="8" xr:uid="{00000000-0005-0000-0000-000007000000}"/>
    <cellStyle name="20% — акцент1 3" xfId="9" xr:uid="{00000000-0005-0000-0000-000008000000}"/>
    <cellStyle name="20% — акцент1_10." xfId="10" xr:uid="{00000000-0005-0000-0000-000009000000}"/>
    <cellStyle name="20% — акцент2" xfId="11" xr:uid="{00000000-0005-0000-0000-00000A000000}"/>
    <cellStyle name="20% — акцент2 2" xfId="12" xr:uid="{00000000-0005-0000-0000-00000B000000}"/>
    <cellStyle name="20% — акцент2 3" xfId="13" xr:uid="{00000000-0005-0000-0000-00000C000000}"/>
    <cellStyle name="20% — акцент2_10." xfId="14" xr:uid="{00000000-0005-0000-0000-00000D000000}"/>
    <cellStyle name="20% — акцент3" xfId="15" xr:uid="{00000000-0005-0000-0000-00000E000000}"/>
    <cellStyle name="20% — акцент3 2" xfId="16" xr:uid="{00000000-0005-0000-0000-00000F000000}"/>
    <cellStyle name="20% — акцент3 3" xfId="17" xr:uid="{00000000-0005-0000-0000-000010000000}"/>
    <cellStyle name="20% — акцент3_10." xfId="18" xr:uid="{00000000-0005-0000-0000-000011000000}"/>
    <cellStyle name="20% — акцент4" xfId="19" xr:uid="{00000000-0005-0000-0000-000012000000}"/>
    <cellStyle name="20% — акцент4 2" xfId="20" xr:uid="{00000000-0005-0000-0000-000013000000}"/>
    <cellStyle name="20% — акцент4 3" xfId="21" xr:uid="{00000000-0005-0000-0000-000014000000}"/>
    <cellStyle name="20% — акцент4_10." xfId="22" xr:uid="{00000000-0005-0000-0000-000015000000}"/>
    <cellStyle name="20% — акцент5" xfId="23" xr:uid="{00000000-0005-0000-0000-000016000000}"/>
    <cellStyle name="20% — акцент5 2" xfId="24" xr:uid="{00000000-0005-0000-0000-000017000000}"/>
    <cellStyle name="20% — акцент5 3" xfId="25" xr:uid="{00000000-0005-0000-0000-000018000000}"/>
    <cellStyle name="20% — акцент5_10." xfId="26" xr:uid="{00000000-0005-0000-0000-000019000000}"/>
    <cellStyle name="20% — акцент6" xfId="27" xr:uid="{00000000-0005-0000-0000-00001A000000}"/>
    <cellStyle name="20% — акцент6 2" xfId="28" xr:uid="{00000000-0005-0000-0000-00001B000000}"/>
    <cellStyle name="20% — акцент6 3" xfId="29" xr:uid="{00000000-0005-0000-0000-00001C000000}"/>
    <cellStyle name="20% — акцент6_10." xfId="30" xr:uid="{00000000-0005-0000-0000-00001D000000}"/>
    <cellStyle name="40% - Accent1" xfId="31" xr:uid="{00000000-0005-0000-0000-00001E000000}"/>
    <cellStyle name="40% - Accent2" xfId="32" xr:uid="{00000000-0005-0000-0000-00001F000000}"/>
    <cellStyle name="40% - Accent3" xfId="33" xr:uid="{00000000-0005-0000-0000-000020000000}"/>
    <cellStyle name="40% - Accent4" xfId="34" xr:uid="{00000000-0005-0000-0000-000021000000}"/>
    <cellStyle name="40% - Accent5" xfId="35" xr:uid="{00000000-0005-0000-0000-000022000000}"/>
    <cellStyle name="40% - Accent6" xfId="36" xr:uid="{00000000-0005-0000-0000-000023000000}"/>
    <cellStyle name="40% — акцент1" xfId="37" xr:uid="{00000000-0005-0000-0000-000024000000}"/>
    <cellStyle name="40% — акцент1 2" xfId="38" xr:uid="{00000000-0005-0000-0000-000025000000}"/>
    <cellStyle name="40% — акцент1 3" xfId="39" xr:uid="{00000000-0005-0000-0000-000026000000}"/>
    <cellStyle name="40% — акцент1_7." xfId="40" xr:uid="{00000000-0005-0000-0000-000027000000}"/>
    <cellStyle name="40% — акцент2" xfId="41" xr:uid="{00000000-0005-0000-0000-000028000000}"/>
    <cellStyle name="40% — акцент2 2" xfId="42" xr:uid="{00000000-0005-0000-0000-000029000000}"/>
    <cellStyle name="40% — акцент2 3" xfId="43" xr:uid="{00000000-0005-0000-0000-00002A000000}"/>
    <cellStyle name="40% — акцент2_10." xfId="44" xr:uid="{00000000-0005-0000-0000-00002B000000}"/>
    <cellStyle name="40% — акцент3" xfId="45" xr:uid="{00000000-0005-0000-0000-00002C000000}"/>
    <cellStyle name="40% — акцент3 2" xfId="46" xr:uid="{00000000-0005-0000-0000-00002D000000}"/>
    <cellStyle name="40% — акцент3 3" xfId="47" xr:uid="{00000000-0005-0000-0000-00002E000000}"/>
    <cellStyle name="40% — акцент3_10." xfId="48" xr:uid="{00000000-0005-0000-0000-00002F000000}"/>
    <cellStyle name="40% — акцент4" xfId="49" xr:uid="{00000000-0005-0000-0000-000030000000}"/>
    <cellStyle name="40% — акцент4 2" xfId="50" xr:uid="{00000000-0005-0000-0000-000031000000}"/>
    <cellStyle name="40% — акцент4 3" xfId="51" xr:uid="{00000000-0005-0000-0000-000032000000}"/>
    <cellStyle name="40% — акцент4_10." xfId="52" xr:uid="{00000000-0005-0000-0000-000033000000}"/>
    <cellStyle name="40% — акцент5" xfId="53" xr:uid="{00000000-0005-0000-0000-000034000000}"/>
    <cellStyle name="40% — акцент5 2" xfId="54" xr:uid="{00000000-0005-0000-0000-000035000000}"/>
    <cellStyle name="40% — акцент5 3" xfId="55" xr:uid="{00000000-0005-0000-0000-000036000000}"/>
    <cellStyle name="40% — акцент5_7." xfId="56" xr:uid="{00000000-0005-0000-0000-000037000000}"/>
    <cellStyle name="40% — акцент6" xfId="57" xr:uid="{00000000-0005-0000-0000-000038000000}"/>
    <cellStyle name="40% — акцент6 2" xfId="58" xr:uid="{00000000-0005-0000-0000-000039000000}"/>
    <cellStyle name="40% — акцент6 3" xfId="59" xr:uid="{00000000-0005-0000-0000-00003A000000}"/>
    <cellStyle name="40% — акцент6_10." xfId="60" xr:uid="{00000000-0005-0000-0000-00003B000000}"/>
    <cellStyle name="60% - Accent1" xfId="61" xr:uid="{00000000-0005-0000-0000-00003C000000}"/>
    <cellStyle name="60% - Accent2" xfId="62" xr:uid="{00000000-0005-0000-0000-00003D000000}"/>
    <cellStyle name="60% - Accent3" xfId="63" xr:uid="{00000000-0005-0000-0000-00003E000000}"/>
    <cellStyle name="60% - Accent4" xfId="64" xr:uid="{00000000-0005-0000-0000-00003F000000}"/>
    <cellStyle name="60% - Accent5" xfId="65" xr:uid="{00000000-0005-0000-0000-000040000000}"/>
    <cellStyle name="60% - Accent6" xfId="66" xr:uid="{00000000-0005-0000-0000-000041000000}"/>
    <cellStyle name="60% — акцент1" xfId="67" xr:uid="{00000000-0005-0000-0000-000042000000}"/>
    <cellStyle name="60% — акцент1 2" xfId="68" xr:uid="{00000000-0005-0000-0000-000043000000}"/>
    <cellStyle name="60% — акцент1_10." xfId="69" xr:uid="{00000000-0005-0000-0000-000044000000}"/>
    <cellStyle name="60% — акцент2" xfId="70" xr:uid="{00000000-0005-0000-0000-000045000000}"/>
    <cellStyle name="60% — акцент2 2" xfId="71" xr:uid="{00000000-0005-0000-0000-000046000000}"/>
    <cellStyle name="60% — акцент2_10." xfId="72" xr:uid="{00000000-0005-0000-0000-000047000000}"/>
    <cellStyle name="60% — акцент3" xfId="73" xr:uid="{00000000-0005-0000-0000-000048000000}"/>
    <cellStyle name="60% — акцент3 2" xfId="74" xr:uid="{00000000-0005-0000-0000-000049000000}"/>
    <cellStyle name="60% — акцент3_10." xfId="75" xr:uid="{00000000-0005-0000-0000-00004A000000}"/>
    <cellStyle name="60% — акцент4" xfId="76" xr:uid="{00000000-0005-0000-0000-00004B000000}"/>
    <cellStyle name="60% — акцент4 2" xfId="77" xr:uid="{00000000-0005-0000-0000-00004C000000}"/>
    <cellStyle name="60% — акцент4_10." xfId="78" xr:uid="{00000000-0005-0000-0000-00004D000000}"/>
    <cellStyle name="60% — акцент5" xfId="79" xr:uid="{00000000-0005-0000-0000-00004E000000}"/>
    <cellStyle name="60% — акцент5 2" xfId="80" xr:uid="{00000000-0005-0000-0000-00004F000000}"/>
    <cellStyle name="60% — акцент5_7." xfId="81" xr:uid="{00000000-0005-0000-0000-000050000000}"/>
    <cellStyle name="60% — акцент6" xfId="82" xr:uid="{00000000-0005-0000-0000-000051000000}"/>
    <cellStyle name="60% — акцент6 2" xfId="83" xr:uid="{00000000-0005-0000-0000-000052000000}"/>
    <cellStyle name="60% — акцент6_10." xfId="84" xr:uid="{00000000-0005-0000-0000-000053000000}"/>
    <cellStyle name="Accent1" xfId="85" xr:uid="{00000000-0005-0000-0000-000054000000}"/>
    <cellStyle name="Accent2" xfId="86" xr:uid="{00000000-0005-0000-0000-000055000000}"/>
    <cellStyle name="Accent3" xfId="87" xr:uid="{00000000-0005-0000-0000-000056000000}"/>
    <cellStyle name="Accent4" xfId="88" xr:uid="{00000000-0005-0000-0000-000057000000}"/>
    <cellStyle name="Accent5" xfId="89" xr:uid="{00000000-0005-0000-0000-000058000000}"/>
    <cellStyle name="Accent6" xfId="90" xr:uid="{00000000-0005-0000-0000-000059000000}"/>
    <cellStyle name="Bad" xfId="91" xr:uid="{00000000-0005-0000-0000-00005A000000}"/>
    <cellStyle name="Body" xfId="92" xr:uid="{00000000-0005-0000-0000-00005B000000}"/>
    <cellStyle name="Body 2" xfId="93" xr:uid="{00000000-0005-0000-0000-00005C000000}"/>
    <cellStyle name="Body_0_SHEET" xfId="118" xr:uid="{00000000-0005-0000-0000-00005D000000}"/>
    <cellStyle name="Calculation" xfId="94" xr:uid="{00000000-0005-0000-0000-00005E000000}"/>
    <cellStyle name="Check Cell" xfId="95" xr:uid="{00000000-0005-0000-0000-00005F000000}"/>
    <cellStyle name="Explanatory Text" xfId="96" xr:uid="{00000000-0005-0000-0000-000060000000}"/>
    <cellStyle name="Good" xfId="97" xr:uid="{00000000-0005-0000-0000-000061000000}"/>
    <cellStyle name="Header" xfId="98" xr:uid="{00000000-0005-0000-0000-000062000000}"/>
    <cellStyle name="Heading 1" xfId="99" xr:uid="{00000000-0005-0000-0000-000063000000}"/>
    <cellStyle name="Heading 2" xfId="100" xr:uid="{00000000-0005-0000-0000-000064000000}"/>
    <cellStyle name="Heading 3" xfId="101" xr:uid="{00000000-0005-0000-0000-000065000000}"/>
    <cellStyle name="Heading 4" xfId="102" xr:uid="{00000000-0005-0000-0000-000066000000}"/>
    <cellStyle name="Hyperlink" xfId="112" builtinId="8"/>
    <cellStyle name="Input" xfId="103" xr:uid="{00000000-0005-0000-0000-000067000000}"/>
    <cellStyle name="Linked Cell" xfId="104" xr:uid="{00000000-0005-0000-0000-000068000000}"/>
    <cellStyle name="Neutral" xfId="105" xr:uid="{00000000-0005-0000-0000-000069000000}"/>
    <cellStyle name="Normal" xfId="0" builtinId="0"/>
    <cellStyle name="Normal 2" xfId="106" xr:uid="{00000000-0005-0000-0000-00006A000000}"/>
    <cellStyle name="Normal 3" xfId="121" xr:uid="{B3262CF2-2835-4F91-AA80-FD8769FB5275}"/>
    <cellStyle name="Note" xfId="107" xr:uid="{00000000-0005-0000-0000-00006B000000}"/>
    <cellStyle name="Output" xfId="108" xr:uid="{00000000-0005-0000-0000-00006C000000}"/>
    <cellStyle name="Title" xfId="109" xr:uid="{00000000-0005-0000-0000-00006D000000}"/>
    <cellStyle name="Total" xfId="110" xr:uid="{00000000-0005-0000-0000-00006E000000}"/>
    <cellStyle name="Warning Text" xfId="111" xr:uid="{00000000-0005-0000-0000-00006F000000}"/>
    <cellStyle name="Обычный 2" xfId="113" xr:uid="{00000000-0005-0000-0000-000072000000}"/>
    <cellStyle name="Обычный 3" xfId="114" xr:uid="{00000000-0005-0000-0000-000073000000}"/>
    <cellStyle name="Обычный 5" xfId="115" xr:uid="{00000000-0005-0000-0000-000074000000}"/>
    <cellStyle name="Обычный_1-edu_Nou" xfId="122" xr:uid="{1FCDB1E2-DF53-4AA8-A8E5-99D28F5624F4}"/>
    <cellStyle name="Обычный_7." xfId="119" xr:uid="{00000000-0005-0000-0000-000075000000}"/>
    <cellStyle name="Обычный_Лист1 2" xfId="120" xr:uid="{00000000-0005-0000-0000-000076000000}"/>
    <cellStyle name="Обычный_Лист8" xfId="116" xr:uid="{00000000-0005-0000-0000-000077000000}"/>
    <cellStyle name="Примечание 2" xfId="117" xr:uid="{00000000-0005-0000-0000-000078000000}"/>
  </cellStyles>
  <dxfs count="0"/>
  <tableStyles count="0" defaultTableStyle="TableStyleMedium9" defaultPivotStyle="PivotStyleLight16"/>
  <colors>
    <mruColors>
      <color rgb="FF22CE57"/>
      <color rgb="FF11AFB3"/>
      <color rgb="FFD1DB45"/>
      <color rgb="FFB6D34D"/>
      <color rgb="FF3E7D27"/>
      <color rgb="FF3469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283597614814278"/>
          <c:y val="8.8159401709401744E-2"/>
          <c:w val="0.79696715329938583"/>
          <c:h val="0.77011623931623929"/>
        </c:manualLayout>
      </c:layout>
      <c:barChart>
        <c:barDir val="col"/>
        <c:grouping val="clustered"/>
        <c:varyColors val="0"/>
        <c:ser>
          <c:idx val="0"/>
          <c:order val="0"/>
          <c:tx>
            <c:strRef>
              <c:f>'7.~'!$A$17</c:f>
              <c:strCache>
                <c:ptCount val="1"/>
                <c:pt idx="0">
                  <c:v>Numărul de elevi la 
10 000 locuitori
Численность учащихся
на 10 000 жителей
Number of pupils per 
10 000 inhabitants</c:v>
                </c:pt>
              </c:strCache>
            </c:strRef>
          </c:tx>
          <c:spPr>
            <a:solidFill>
              <a:srgbClr val="11AFB3"/>
            </a:solidFill>
          </c:spPr>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'7.~'!$B$16:$L$16</c:f>
              <c:strCache>
                <c:ptCount val="11"/>
                <c:pt idx="0">
                  <c:v>2014/15</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'7.~'!$B$17:$L$17</c:f>
              <c:numCache>
                <c:formatCode>0</c:formatCode>
                <c:ptCount val="11"/>
                <c:pt idx="0">
                  <c:v>1199</c:v>
                </c:pt>
                <c:pt idx="1">
                  <c:v>1184</c:v>
                </c:pt>
                <c:pt idx="2">
                  <c:v>1200</c:v>
                </c:pt>
                <c:pt idx="3">
                  <c:v>1229</c:v>
                </c:pt>
                <c:pt idx="4">
                  <c:v>1244</c:v>
                </c:pt>
                <c:pt idx="5">
                  <c:v>1260</c:v>
                </c:pt>
                <c:pt idx="6">
                  <c:v>1273</c:v>
                </c:pt>
                <c:pt idx="7">
                  <c:v>1313</c:v>
                </c:pt>
                <c:pt idx="8">
                  <c:v>1342</c:v>
                </c:pt>
                <c:pt idx="9">
                  <c:v>1380</c:v>
                </c:pt>
                <c:pt idx="10">
                  <c:v>1407</c:v>
                </c:pt>
              </c:numCache>
            </c:numRef>
          </c:val>
          <c:extLst>
            <c:ext xmlns:c16="http://schemas.microsoft.com/office/drawing/2014/chart" uri="{C3380CC4-5D6E-409C-BE32-E72D297353CC}">
              <c16:uniqueId val="{00000000-A988-416E-90D7-BAFDCA77642A}"/>
            </c:ext>
          </c:extLst>
        </c:ser>
        <c:dLbls>
          <c:showLegendKey val="0"/>
          <c:showVal val="0"/>
          <c:showCatName val="0"/>
          <c:showSerName val="0"/>
          <c:showPercent val="0"/>
          <c:showBubbleSize val="0"/>
        </c:dLbls>
        <c:gapWidth val="100"/>
        <c:axId val="56989952"/>
        <c:axId val="57004032"/>
      </c:barChart>
      <c:catAx>
        <c:axId val="569899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vert="horz"/>
          <a:lstStyle/>
          <a:p>
            <a:pPr>
              <a:defRPr/>
            </a:pPr>
            <a:endParaRPr lang="ro-RO"/>
          </a:p>
        </c:txPr>
        <c:crossAx val="57004032"/>
        <c:crosses val="autoZero"/>
        <c:auto val="1"/>
        <c:lblAlgn val="ctr"/>
        <c:lblOffset val="100"/>
        <c:noMultiLvlLbl val="0"/>
      </c:catAx>
      <c:valAx>
        <c:axId val="5700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b="0"/>
                </a:pPr>
                <a:r>
                  <a:rPr lang="ro-RO" b="0"/>
                  <a:t>persoane / </a:t>
                </a:r>
                <a:r>
                  <a:rPr lang="ru-RU" b="0"/>
                  <a:t>человек /</a:t>
                </a:r>
                <a:r>
                  <a:rPr lang="ro-RO" b="0"/>
                  <a:t> persons</a:t>
                </a:r>
                <a:r>
                  <a:rPr lang="ru-RU" b="0"/>
                  <a:t> </a:t>
                </a:r>
              </a:p>
            </c:rich>
          </c:tx>
          <c:layout>
            <c:manualLayout>
              <c:xMode val="edge"/>
              <c:yMode val="edge"/>
              <c:x val="1.6274739851067005E-2"/>
              <c:y val="0.29489826592188795"/>
            </c:manualLayout>
          </c:layout>
          <c:overlay val="0"/>
          <c:spPr>
            <a:noFill/>
            <a:ln w="25400">
              <a:noFill/>
            </a:ln>
          </c:spPr>
        </c:title>
        <c:numFmt formatCode="0" sourceLinked="1"/>
        <c:majorTickMark val="out"/>
        <c:minorTickMark val="none"/>
        <c:tickLblPos val="nextTo"/>
        <c:spPr>
          <a:noFill/>
          <a:ln>
            <a:solidFill>
              <a:schemeClr val="tx1"/>
            </a:solidFill>
          </a:ln>
          <a:effectLst/>
        </c:spPr>
        <c:txPr>
          <a:bodyPr rot="-60000000" vert="horz"/>
          <a:lstStyle/>
          <a:p>
            <a:pPr>
              <a:defRPr/>
            </a:pPr>
            <a:endParaRPr lang="ro-RO"/>
          </a:p>
        </c:txPr>
        <c:crossAx val="56989952"/>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Myriad Pro" panose="020B0503030403020204" pitchFamily="34" charset="0"/>
        </a:defRPr>
      </a:pPr>
      <a:endParaRPr lang="ro-RO"/>
    </a:p>
  </c:txPr>
  <c:printSettings>
    <c:headerFooter/>
    <c:pageMargins b="0.75000000000000056" l="0.70000000000000051" r="0.70000000000000051" t="0.75000000000000056" header="0.30000000000000027" footer="0.30000000000000027"/>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6.5878378378378372E-2"/>
          <c:y val="2.6094342373869935E-2"/>
          <c:w val="0.90878378378378377"/>
          <c:h val="0.79797973170020409"/>
        </c:manualLayout>
      </c:layout>
      <c:lineChart>
        <c:grouping val="standard"/>
        <c:varyColors val="0"/>
        <c:ser>
          <c:idx val="0"/>
          <c:order val="0"/>
          <c:tx>
            <c:strRef>
              <c:f>'38.~'!$A$21</c:f>
              <c:strCache>
                <c:ptCount val="1"/>
                <c:pt idx="0">
                  <c:v>Total / Всего / Total</c:v>
                </c:pt>
              </c:strCache>
            </c:strRef>
          </c:tx>
          <c:spPr>
            <a:ln>
              <a:solidFill>
                <a:schemeClr val="tx1">
                  <a:lumMod val="65000"/>
                  <a:lumOff val="35000"/>
                </a:schemeClr>
              </a:solidFill>
            </a:ln>
          </c:spPr>
          <c:marker>
            <c:spPr>
              <a:solidFill>
                <a:schemeClr val="tx1">
                  <a:lumMod val="65000"/>
                  <a:lumOff val="35000"/>
                </a:schemeClr>
              </a:solidFill>
              <a:ln>
                <a:solidFill>
                  <a:schemeClr val="tx1">
                    <a:lumMod val="65000"/>
                    <a:lumOff val="35000"/>
                  </a:schemeClr>
                </a:solidFill>
              </a:ln>
            </c:spPr>
          </c:marker>
          <c:dLbls>
            <c:dLbl>
              <c:idx val="0"/>
              <c:tx>
                <c:rich>
                  <a:bodyPr/>
                  <a:lstStyle/>
                  <a:p>
                    <a:r>
                      <a:rPr lang="en-US"/>
                      <a:t>41,5</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2F92-4BAC-9A76-F1E597300084}"/>
                </c:ext>
              </c:extLst>
            </c:dLbl>
            <c:dLbl>
              <c:idx val="1"/>
              <c:tx>
                <c:rich>
                  <a:bodyPr/>
                  <a:lstStyle/>
                  <a:p>
                    <a:r>
                      <a:rPr lang="en-US"/>
                      <a:t>40,0</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2F92-4BAC-9A76-F1E597300084}"/>
                </c:ext>
              </c:extLst>
            </c:dLbl>
            <c:dLbl>
              <c:idx val="2"/>
              <c:tx>
                <c:rich>
                  <a:bodyPr/>
                  <a:lstStyle/>
                  <a:p>
                    <a:r>
                      <a:rPr lang="en-US"/>
                      <a:t>40,5</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2F92-4BAC-9A76-F1E597300084}"/>
                </c:ext>
              </c:extLst>
            </c:dLbl>
            <c:dLbl>
              <c:idx val="3"/>
              <c:tx>
                <c:rich>
                  <a:bodyPr/>
                  <a:lstStyle/>
                  <a:p>
                    <a:r>
                      <a:rPr lang="en-US"/>
                      <a:t>39,7</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2F92-4BAC-9A76-F1E597300084}"/>
                </c:ext>
              </c:extLst>
            </c:dLbl>
            <c:dLbl>
              <c:idx val="4"/>
              <c:tx>
                <c:rich>
                  <a:bodyPr/>
                  <a:lstStyle/>
                  <a:p>
                    <a:r>
                      <a:rPr lang="en-US"/>
                      <a:t>40,8</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2F92-4BAC-9A76-F1E597300084}"/>
                </c:ext>
              </c:extLst>
            </c:dLbl>
            <c:dLbl>
              <c:idx val="5"/>
              <c:tx>
                <c:rich>
                  <a:bodyPr/>
                  <a:lstStyle/>
                  <a:p>
                    <a:r>
                      <a:rPr lang="en-US"/>
                      <a:t>41,0</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2F92-4BAC-9A76-F1E597300084}"/>
                </c:ext>
              </c:extLst>
            </c:dLbl>
            <c:dLbl>
              <c:idx val="6"/>
              <c:tx>
                <c:rich>
                  <a:bodyPr/>
                  <a:lstStyle/>
                  <a:p>
                    <a:r>
                      <a:rPr lang="en-US"/>
                      <a:t>44,9</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2F92-4BAC-9A76-F1E597300084}"/>
                </c:ext>
              </c:extLst>
            </c:dLbl>
            <c:dLbl>
              <c:idx val="7"/>
              <c:tx>
                <c:rich>
                  <a:bodyPr/>
                  <a:lstStyle/>
                  <a:p>
                    <a:r>
                      <a:rPr lang="en-US"/>
                      <a:t>49,4</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2F92-4BAC-9A76-F1E597300084}"/>
                </c:ext>
              </c:extLst>
            </c:dLbl>
            <c:dLbl>
              <c:idx val="8"/>
              <c:tx>
                <c:rich>
                  <a:bodyPr/>
                  <a:lstStyle/>
                  <a:p>
                    <a:r>
                      <a:rPr lang="en-US"/>
                      <a:t>51,0</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2F92-4BAC-9A76-F1E597300084}"/>
                </c:ext>
              </c:extLst>
            </c:dLbl>
            <c:dLbl>
              <c:idx val="9"/>
              <c:tx>
                <c:rich>
                  <a:bodyPr/>
                  <a:lstStyle/>
                  <a:p>
                    <a:r>
                      <a:rPr lang="en-US"/>
                      <a:t>53,1</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2F92-4BAC-9A76-F1E597300084}"/>
                </c:ext>
              </c:extLst>
            </c:dLbl>
            <c:numFmt formatCode="0.0%" sourceLinked="0"/>
            <c:spPr>
              <a:no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'38.~'!$B$20:$L$20</c:f>
              <c:strCache>
                <c:ptCount val="11"/>
                <c:pt idx="0">
                  <c:v>2014/15</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'38.~'!$B$21:$L$21</c:f>
              <c:numCache>
                <c:formatCode>0.0</c:formatCode>
                <c:ptCount val="11"/>
                <c:pt idx="0">
                  <c:v>41.5</c:v>
                </c:pt>
                <c:pt idx="1">
                  <c:v>40</c:v>
                </c:pt>
                <c:pt idx="2">
                  <c:v>40.5</c:v>
                </c:pt>
                <c:pt idx="3">
                  <c:v>39.700000000000003</c:v>
                </c:pt>
                <c:pt idx="4" formatCode="General">
                  <c:v>40.799999999999997</c:v>
                </c:pt>
                <c:pt idx="5">
                  <c:v>41</c:v>
                </c:pt>
                <c:pt idx="6" formatCode="General">
                  <c:v>44.9</c:v>
                </c:pt>
                <c:pt idx="7" formatCode="General">
                  <c:v>49.4</c:v>
                </c:pt>
                <c:pt idx="8">
                  <c:v>51</c:v>
                </c:pt>
                <c:pt idx="9" formatCode="General">
                  <c:v>53.1</c:v>
                </c:pt>
                <c:pt idx="10" formatCode="General">
                  <c:v>56.5</c:v>
                </c:pt>
              </c:numCache>
            </c:numRef>
          </c:val>
          <c:smooth val="0"/>
          <c:extLst>
            <c:ext xmlns:c16="http://schemas.microsoft.com/office/drawing/2014/chart" uri="{C3380CC4-5D6E-409C-BE32-E72D297353CC}">
              <c16:uniqueId val="{00000000-EF19-42B0-9630-17E39DD0E57F}"/>
            </c:ext>
          </c:extLst>
        </c:ser>
        <c:ser>
          <c:idx val="1"/>
          <c:order val="1"/>
          <c:tx>
            <c:strRef>
              <c:f>'38.~'!$A$22</c:f>
              <c:strCache>
                <c:ptCount val="1"/>
                <c:pt idx="0">
                  <c:v>Bărbaţi / Мужчины / Men</c:v>
                </c:pt>
              </c:strCache>
            </c:strRef>
          </c:tx>
          <c:spPr>
            <a:ln>
              <a:solidFill>
                <a:srgbClr val="11AFB3"/>
              </a:solidFill>
            </a:ln>
          </c:spPr>
          <c:marker>
            <c:spPr>
              <a:solidFill>
                <a:srgbClr val="11AFB3"/>
              </a:solidFill>
              <a:ln>
                <a:solidFill>
                  <a:srgbClr val="11AFB3"/>
                </a:solidFill>
              </a:ln>
            </c:spPr>
          </c:marker>
          <c:dLbls>
            <c:dLbl>
              <c:idx val="0"/>
              <c:tx>
                <c:rich>
                  <a:bodyPr/>
                  <a:lstStyle/>
                  <a:p>
                    <a:r>
                      <a:rPr lang="en-US"/>
                      <a:t>35,1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2F92-4BAC-9A76-F1E597300084}"/>
                </c:ext>
              </c:extLst>
            </c:dLbl>
            <c:dLbl>
              <c:idx val="1"/>
              <c:tx>
                <c:rich>
                  <a:bodyPr/>
                  <a:lstStyle/>
                  <a:p>
                    <a:r>
                      <a:rPr lang="en-US"/>
                      <a:t>33,5</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2F92-4BAC-9A76-F1E597300084}"/>
                </c:ext>
              </c:extLst>
            </c:dLbl>
            <c:dLbl>
              <c:idx val="2"/>
              <c:tx>
                <c:rich>
                  <a:bodyPr/>
                  <a:lstStyle/>
                  <a:p>
                    <a:r>
                      <a:rPr lang="en-US"/>
                      <a:t>34,2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2F92-4BAC-9A76-F1E597300084}"/>
                </c:ext>
              </c:extLst>
            </c:dLbl>
            <c:dLbl>
              <c:idx val="3"/>
              <c:tx>
                <c:rich>
                  <a:bodyPr/>
                  <a:lstStyle/>
                  <a:p>
                    <a:r>
                      <a:rPr lang="en-US"/>
                      <a:t>33,0</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2F92-4BAC-9A76-F1E597300084}"/>
                </c:ext>
              </c:extLst>
            </c:dLbl>
            <c:dLbl>
              <c:idx val="4"/>
              <c:tx>
                <c:rich>
                  <a:bodyPr/>
                  <a:lstStyle/>
                  <a:p>
                    <a:r>
                      <a:rPr lang="en-US"/>
                      <a:t>33,9</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2F92-4BAC-9A76-F1E597300084}"/>
                </c:ext>
              </c:extLst>
            </c:dLbl>
            <c:dLbl>
              <c:idx val="5"/>
              <c:tx>
                <c:rich>
                  <a:bodyPr/>
                  <a:lstStyle/>
                  <a:p>
                    <a:r>
                      <a:rPr lang="en-US"/>
                      <a:t>33,3</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8-2F92-4BAC-9A76-F1E597300084}"/>
                </c:ext>
              </c:extLst>
            </c:dLbl>
            <c:dLbl>
              <c:idx val="6"/>
              <c:tx>
                <c:rich>
                  <a:bodyPr/>
                  <a:lstStyle/>
                  <a:p>
                    <a:r>
                      <a:rPr lang="en-US"/>
                      <a:t>36,5</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9-2F92-4BAC-9A76-F1E597300084}"/>
                </c:ext>
              </c:extLst>
            </c:dLbl>
            <c:dLbl>
              <c:idx val="7"/>
              <c:tx>
                <c:rich>
                  <a:bodyPr/>
                  <a:lstStyle/>
                  <a:p>
                    <a:r>
                      <a:rPr lang="en-US"/>
                      <a:t>40,2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A-2F92-4BAC-9A76-F1E597300084}"/>
                </c:ext>
              </c:extLst>
            </c:dLbl>
            <c:dLbl>
              <c:idx val="8"/>
              <c:tx>
                <c:rich>
                  <a:bodyPr/>
                  <a:lstStyle/>
                  <a:p>
                    <a:r>
                      <a:rPr lang="en-US"/>
                      <a:t>41,6</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B-2F92-4BAC-9A76-F1E597300084}"/>
                </c:ext>
              </c:extLst>
            </c:dLbl>
            <c:dLbl>
              <c:idx val="9"/>
              <c:tx>
                <c:rich>
                  <a:bodyPr/>
                  <a:lstStyle/>
                  <a:p>
                    <a:r>
                      <a:rPr lang="en-US"/>
                      <a:t>44,3</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C-2F92-4BAC-9A76-F1E597300084}"/>
                </c:ext>
              </c:extLst>
            </c:dLbl>
            <c:numFmt formatCode="0.0%" sourceLinked="0"/>
            <c:spPr>
              <a:noFill/>
              <a:ln w="25400">
                <a:noFill/>
              </a:ln>
            </c:sp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'38.~'!$B$20:$L$20</c:f>
              <c:strCache>
                <c:ptCount val="11"/>
                <c:pt idx="0">
                  <c:v>2014/15</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'38.~'!$B$22:$L$22</c:f>
              <c:numCache>
                <c:formatCode>0.0</c:formatCode>
                <c:ptCount val="11"/>
                <c:pt idx="0">
                  <c:v>35.1</c:v>
                </c:pt>
                <c:pt idx="1">
                  <c:v>33.5</c:v>
                </c:pt>
                <c:pt idx="2">
                  <c:v>34.200000000000003</c:v>
                </c:pt>
                <c:pt idx="3">
                  <c:v>33</c:v>
                </c:pt>
                <c:pt idx="4" formatCode="General">
                  <c:v>33.9</c:v>
                </c:pt>
                <c:pt idx="5">
                  <c:v>33.299999999999997</c:v>
                </c:pt>
                <c:pt idx="6" formatCode="General">
                  <c:v>36.5</c:v>
                </c:pt>
                <c:pt idx="7" formatCode="General">
                  <c:v>40.200000000000003</c:v>
                </c:pt>
                <c:pt idx="8" formatCode="General">
                  <c:v>41.6</c:v>
                </c:pt>
                <c:pt idx="9" formatCode="General">
                  <c:v>44.3</c:v>
                </c:pt>
                <c:pt idx="10" formatCode="General">
                  <c:v>48.5</c:v>
                </c:pt>
              </c:numCache>
            </c:numRef>
          </c:val>
          <c:smooth val="0"/>
          <c:extLst>
            <c:ext xmlns:c16="http://schemas.microsoft.com/office/drawing/2014/chart" uri="{C3380CC4-5D6E-409C-BE32-E72D297353CC}">
              <c16:uniqueId val="{00000001-EF19-42B0-9630-17E39DD0E57F}"/>
            </c:ext>
          </c:extLst>
        </c:ser>
        <c:ser>
          <c:idx val="2"/>
          <c:order val="2"/>
          <c:tx>
            <c:strRef>
              <c:f>'38.~'!$A$23</c:f>
              <c:strCache>
                <c:ptCount val="1"/>
                <c:pt idx="0">
                  <c:v>Femei / Женщины / Women</c:v>
                </c:pt>
              </c:strCache>
            </c:strRef>
          </c:tx>
          <c:spPr>
            <a:ln>
              <a:solidFill>
                <a:srgbClr val="D1DB45"/>
              </a:solidFill>
            </a:ln>
          </c:spPr>
          <c:marker>
            <c:spPr>
              <a:solidFill>
                <a:srgbClr val="D1DB45"/>
              </a:solidFill>
              <a:ln>
                <a:solidFill>
                  <a:srgbClr val="D1DB45"/>
                </a:solidFill>
              </a:ln>
            </c:spPr>
          </c:marker>
          <c:dLbls>
            <c:dLbl>
              <c:idx val="0"/>
              <c:tx>
                <c:rich>
                  <a:bodyPr/>
                  <a:lstStyle/>
                  <a:p>
                    <a:r>
                      <a:rPr lang="en-US"/>
                      <a:t>47,9</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2F92-4BAC-9A76-F1E597300084}"/>
                </c:ext>
              </c:extLst>
            </c:dLbl>
            <c:dLbl>
              <c:idx val="1"/>
              <c:tx>
                <c:rich>
                  <a:bodyPr/>
                  <a:lstStyle/>
                  <a:p>
                    <a:r>
                      <a:rPr lang="en-US"/>
                      <a:t>46,7</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2F92-4BAC-9A76-F1E597300084}"/>
                </c:ext>
              </c:extLst>
            </c:dLbl>
            <c:dLbl>
              <c:idx val="2"/>
              <c:tx>
                <c:rich>
                  <a:bodyPr/>
                  <a:lstStyle/>
                  <a:p>
                    <a:r>
                      <a:rPr lang="en-US"/>
                      <a:t>46,9</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2F92-4BAC-9A76-F1E597300084}"/>
                </c:ext>
              </c:extLst>
            </c:dLbl>
            <c:dLbl>
              <c:idx val="3"/>
              <c:tx>
                <c:rich>
                  <a:bodyPr/>
                  <a:lstStyle/>
                  <a:p>
                    <a:r>
                      <a:rPr lang="en-US"/>
                      <a:t>46,5</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2F92-4BAC-9A76-F1E597300084}"/>
                </c:ext>
              </c:extLst>
            </c:dLbl>
            <c:dLbl>
              <c:idx val="4"/>
              <c:tx>
                <c:rich>
                  <a:bodyPr/>
                  <a:lstStyle/>
                  <a:p>
                    <a:r>
                      <a:rPr lang="en-US"/>
                      <a:t>47,9</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2F92-4BAC-9A76-F1E597300084}"/>
                </c:ext>
              </c:extLst>
            </c:dLbl>
            <c:dLbl>
              <c:idx val="5"/>
              <c:tx>
                <c:rich>
                  <a:bodyPr/>
                  <a:lstStyle/>
                  <a:p>
                    <a:r>
                      <a:rPr lang="en-US"/>
                      <a:t>49,0</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2F92-4BAC-9A76-F1E597300084}"/>
                </c:ext>
              </c:extLst>
            </c:dLbl>
            <c:dLbl>
              <c:idx val="6"/>
              <c:tx>
                <c:rich>
                  <a:bodyPr/>
                  <a:lstStyle/>
                  <a:p>
                    <a:r>
                      <a:rPr lang="en-US"/>
                      <a:t>53,6</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2F92-4BAC-9A76-F1E597300084}"/>
                </c:ext>
              </c:extLst>
            </c:dLbl>
            <c:dLbl>
              <c:idx val="7"/>
              <c:layout>
                <c:manualLayout>
                  <c:x val="-4.6242664266756939E-2"/>
                  <c:y val="-4.1518198998513958E-2"/>
                </c:manualLayout>
              </c:layout>
              <c:tx>
                <c:rich>
                  <a:bodyPr/>
                  <a:lstStyle/>
                  <a:p>
                    <a:r>
                      <a:rPr lang="en-US"/>
                      <a:t>58,9</a:t>
                    </a:r>
                  </a:p>
                </c:rich>
              </c:tx>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B698-4E3F-B1C9-1D661819EF8D}"/>
                </c:ext>
              </c:extLst>
            </c:dLbl>
            <c:dLbl>
              <c:idx val="8"/>
              <c:tx>
                <c:rich>
                  <a:bodyPr/>
                  <a:lstStyle/>
                  <a:p>
                    <a:r>
                      <a:rPr lang="en-US"/>
                      <a:t>60,2</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2F92-4BAC-9A76-F1E597300084}"/>
                </c:ext>
              </c:extLst>
            </c:dLbl>
            <c:dLbl>
              <c:idx val="9"/>
              <c:tx>
                <c:rich>
                  <a:bodyPr/>
                  <a:lstStyle/>
                  <a:p>
                    <a:r>
                      <a:rPr lang="en-US"/>
                      <a:t>61,5</a:t>
                    </a:r>
                  </a:p>
                </c:rich>
              </c:tx>
              <c:dLblPos val="t"/>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2F92-4BAC-9A76-F1E597300084}"/>
                </c:ext>
              </c:extLst>
            </c:dLbl>
            <c:numFmt formatCode="0.0%" sourceLinked="0"/>
            <c:spPr>
              <a:no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'38.~'!$B$20:$L$20</c:f>
              <c:strCache>
                <c:ptCount val="11"/>
                <c:pt idx="0">
                  <c:v>2014/15</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'38.~'!$B$23:$L$23</c:f>
              <c:numCache>
                <c:formatCode>0.0</c:formatCode>
                <c:ptCount val="11"/>
                <c:pt idx="0">
                  <c:v>47.9</c:v>
                </c:pt>
                <c:pt idx="1">
                  <c:v>46.7</c:v>
                </c:pt>
                <c:pt idx="2">
                  <c:v>46.9</c:v>
                </c:pt>
                <c:pt idx="3">
                  <c:v>46.5</c:v>
                </c:pt>
                <c:pt idx="4" formatCode="General">
                  <c:v>47.9</c:v>
                </c:pt>
                <c:pt idx="5">
                  <c:v>49</c:v>
                </c:pt>
                <c:pt idx="6" formatCode="General">
                  <c:v>53.6</c:v>
                </c:pt>
                <c:pt idx="7" formatCode="General">
                  <c:v>58.9</c:v>
                </c:pt>
                <c:pt idx="8" formatCode="General">
                  <c:v>60.2</c:v>
                </c:pt>
                <c:pt idx="9" formatCode="General">
                  <c:v>61.5</c:v>
                </c:pt>
                <c:pt idx="10">
                  <c:v>64</c:v>
                </c:pt>
              </c:numCache>
            </c:numRef>
          </c:val>
          <c:smooth val="0"/>
          <c:extLst>
            <c:ext xmlns:c16="http://schemas.microsoft.com/office/drawing/2014/chart" uri="{C3380CC4-5D6E-409C-BE32-E72D297353CC}">
              <c16:uniqueId val="{00000002-EF19-42B0-9630-17E39DD0E57F}"/>
            </c:ext>
          </c:extLst>
        </c:ser>
        <c:dLbls>
          <c:showLegendKey val="0"/>
          <c:showVal val="0"/>
          <c:showCatName val="0"/>
          <c:showSerName val="0"/>
          <c:showPercent val="0"/>
          <c:showBubbleSize val="0"/>
        </c:dLbls>
        <c:marker val="1"/>
        <c:smooth val="0"/>
        <c:axId val="63285120"/>
        <c:axId val="63286656"/>
      </c:lineChart>
      <c:catAx>
        <c:axId val="63285120"/>
        <c:scaling>
          <c:orientation val="minMax"/>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o-RO"/>
          </a:p>
        </c:txPr>
        <c:crossAx val="63286656"/>
        <c:crosses val="autoZero"/>
        <c:auto val="1"/>
        <c:lblAlgn val="ctr"/>
        <c:lblOffset val="100"/>
        <c:noMultiLvlLbl val="0"/>
      </c:catAx>
      <c:valAx>
        <c:axId val="63286656"/>
        <c:scaling>
          <c:orientation val="minMax"/>
          <c:min val="10"/>
        </c:scaling>
        <c:delete val="0"/>
        <c:axPos val="l"/>
        <c:majorGridlines/>
        <c:numFmt formatCode="0%"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o-RO"/>
          </a:p>
        </c:txPr>
        <c:crossAx val="63285120"/>
        <c:crosses val="autoZero"/>
        <c:crossBetween val="between"/>
        <c:majorUnit val="10"/>
        <c:dispUnits>
          <c:builtInUnit val="hundreds"/>
        </c:dispUnits>
      </c:valAx>
    </c:plotArea>
    <c:legend>
      <c:legendPos val="r"/>
      <c:layout>
        <c:manualLayout>
          <c:xMode val="edge"/>
          <c:yMode val="edge"/>
          <c:x val="9.1228070175438603E-2"/>
          <c:y val="0.90972222222222221"/>
          <c:w val="0.81578947368421051"/>
          <c:h val="5.9027777777777776E-2"/>
        </c:manualLayout>
      </c:layout>
      <c:overlay val="0"/>
      <c:txPr>
        <a:bodyPr/>
        <a:lstStyle/>
        <a:p>
          <a:pPr>
            <a:defRPr sz="675" b="0" i="0" u="none" strike="noStrike" baseline="0">
              <a:solidFill>
                <a:srgbClr val="000000"/>
              </a:solidFill>
              <a:latin typeface="Arial"/>
              <a:ea typeface="Arial"/>
              <a:cs typeface="Arial"/>
            </a:defRPr>
          </a:pPr>
          <a:endParaRPr lang="ro-RO"/>
        </a:p>
      </c:txPr>
    </c:legend>
    <c:plotVisOnly val="1"/>
    <c:dispBlanksAs val="gap"/>
    <c:showDLblsOverMax val="0"/>
  </c:chart>
  <c:txPr>
    <a:bodyPr/>
    <a:lstStyle/>
    <a:p>
      <a:pPr>
        <a:defRPr sz="800" b="0" i="0" u="none" strike="noStrike" baseline="0">
          <a:solidFill>
            <a:srgbClr val="000000"/>
          </a:solidFill>
          <a:latin typeface="Arial"/>
          <a:ea typeface="Arial"/>
          <a:cs typeface="Arial"/>
        </a:defRPr>
      </a:pPr>
      <a:endParaRPr lang="ro-RO"/>
    </a:p>
  </c:txPr>
  <c:printSettings>
    <c:headerFooter/>
    <c:pageMargins b="0.75000000000000056" l="0.70000000000000051" r="0.70000000000000051" t="0.75000000000000056" header="0.30000000000000027" footer="0.30000000000000027"/>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954355090859547E-2"/>
          <c:y val="5.4989485963377382E-2"/>
          <c:w val="0.91392797211823928"/>
          <c:h val="0.61296680671099868"/>
        </c:manualLayout>
      </c:layout>
      <c:lineChart>
        <c:grouping val="standard"/>
        <c:varyColors val="0"/>
        <c:ser>
          <c:idx val="0"/>
          <c:order val="0"/>
          <c:tx>
            <c:strRef>
              <c:f>'39.~'!$A$21</c:f>
              <c:strCache>
                <c:ptCount val="1"/>
                <c:pt idx="0">
                  <c:v>Studenţi la 10 000 locuitori 
Студенты на 10 000 жителей
Students per 10 000 inhabitants</c:v>
                </c:pt>
              </c:strCache>
            </c:strRef>
          </c:tx>
          <c:spPr>
            <a:ln>
              <a:solidFill>
                <a:srgbClr val="11AFB3"/>
              </a:solidFill>
            </a:ln>
            <a:effectLst/>
          </c:spPr>
          <c:marker>
            <c:symbol val="square"/>
            <c:size val="5"/>
            <c:spPr>
              <a:solidFill>
                <a:srgbClr val="11AFB3"/>
              </a:solidFill>
              <a:ln w="9525">
                <a:solidFill>
                  <a:srgbClr val="11AFB3"/>
                </a:solidFill>
              </a:ln>
              <a:effectLst/>
            </c:spPr>
          </c:marker>
          <c:dLbls>
            <c:spPr>
              <a:noFill/>
              <a:ln w="25400">
                <a:noFill/>
              </a:ln>
            </c:spPr>
            <c:txPr>
              <a:bodyPr rot="0" vert="horz"/>
              <a:lstStyle/>
              <a:p>
                <a:pPr>
                  <a:defRPr/>
                </a:pPr>
                <a:endParaRPr lang="ro-RO"/>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'39.~'!$B$20:$L$20</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'39.~'!$B$21:$L$21</c:f>
              <c:numCache>
                <c:formatCode>#,##0</c:formatCode>
                <c:ptCount val="11"/>
                <c:pt idx="0">
                  <c:v>315</c:v>
                </c:pt>
                <c:pt idx="1">
                  <c:v>289</c:v>
                </c:pt>
                <c:pt idx="2">
                  <c:v>269</c:v>
                </c:pt>
                <c:pt idx="3">
                  <c:v>240</c:v>
                </c:pt>
                <c:pt idx="4">
                  <c:v>226</c:v>
                </c:pt>
                <c:pt idx="5">
                  <c:v>215</c:v>
                </c:pt>
                <c:pt idx="6">
                  <c:v>225</c:v>
                </c:pt>
                <c:pt idx="7" formatCode="General">
                  <c:v>233</c:v>
                </c:pt>
                <c:pt idx="8" formatCode="General">
                  <c:v>228</c:v>
                </c:pt>
                <c:pt idx="9" formatCode="General">
                  <c:v>233</c:v>
                </c:pt>
                <c:pt idx="10" formatCode="0">
                  <c:v>247</c:v>
                </c:pt>
              </c:numCache>
            </c:numRef>
          </c:val>
          <c:smooth val="0"/>
          <c:extLst>
            <c:ext xmlns:c16="http://schemas.microsoft.com/office/drawing/2014/chart" uri="{C3380CC4-5D6E-409C-BE32-E72D297353CC}">
              <c16:uniqueId val="{00000000-D67C-43E8-BC94-D03429DEC1C5}"/>
            </c:ext>
          </c:extLst>
        </c:ser>
        <c:ser>
          <c:idx val="2"/>
          <c:order val="1"/>
          <c:tx>
            <c:strRef>
              <c:f>'39.~'!$A$22</c:f>
              <c:strCache>
                <c:ptCount val="1"/>
                <c:pt idx="0">
                  <c:v>Absolvenți la 10 000 locuitori
Выпкскников на 10 000 жителей
Graduates per 10 000 inhabitants</c:v>
                </c:pt>
              </c:strCache>
            </c:strRef>
          </c:tx>
          <c:spPr>
            <a:ln>
              <a:solidFill>
                <a:srgbClr val="D1DB45"/>
              </a:solidFill>
            </a:ln>
          </c:spPr>
          <c:marker>
            <c:spPr>
              <a:solidFill>
                <a:srgbClr val="D1DB45"/>
              </a:solidFill>
              <a:ln>
                <a:solidFill>
                  <a:srgbClr val="D1DB45"/>
                </a:solid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'39.~'!$B$20:$L$20</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'39.~'!$B$22:$L$22</c:f>
              <c:numCache>
                <c:formatCode>#,##0</c:formatCode>
                <c:ptCount val="11"/>
                <c:pt idx="0">
                  <c:v>85</c:v>
                </c:pt>
                <c:pt idx="1">
                  <c:v>84</c:v>
                </c:pt>
                <c:pt idx="2">
                  <c:v>79</c:v>
                </c:pt>
                <c:pt idx="3">
                  <c:v>73</c:v>
                </c:pt>
                <c:pt idx="4">
                  <c:v>68</c:v>
                </c:pt>
                <c:pt idx="5">
                  <c:v>62</c:v>
                </c:pt>
                <c:pt idx="6">
                  <c:v>56</c:v>
                </c:pt>
                <c:pt idx="7" formatCode="General">
                  <c:v>55</c:v>
                </c:pt>
                <c:pt idx="8" formatCode="General">
                  <c:v>56</c:v>
                </c:pt>
                <c:pt idx="9" formatCode="General">
                  <c:v>57</c:v>
                </c:pt>
                <c:pt idx="10" formatCode="General">
                  <c:v>56</c:v>
                </c:pt>
              </c:numCache>
            </c:numRef>
          </c:val>
          <c:smooth val="0"/>
          <c:extLst>
            <c:ext xmlns:c16="http://schemas.microsoft.com/office/drawing/2014/chart" uri="{C3380CC4-5D6E-409C-BE32-E72D297353CC}">
              <c16:uniqueId val="{00000001-D67C-43E8-BC94-D03429DEC1C5}"/>
            </c:ext>
          </c:extLst>
        </c:ser>
        <c:dLbls>
          <c:showLegendKey val="0"/>
          <c:showVal val="0"/>
          <c:showCatName val="0"/>
          <c:showSerName val="0"/>
          <c:showPercent val="0"/>
          <c:showBubbleSize val="0"/>
        </c:dLbls>
        <c:marker val="1"/>
        <c:smooth val="0"/>
        <c:axId val="56960128"/>
        <c:axId val="56961664"/>
      </c:lineChart>
      <c:catAx>
        <c:axId val="5696012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vert="horz"/>
          <a:lstStyle/>
          <a:p>
            <a:pPr>
              <a:defRPr/>
            </a:pPr>
            <a:endParaRPr lang="ro-RO"/>
          </a:p>
        </c:txPr>
        <c:crossAx val="56961664"/>
        <c:crosses val="autoZero"/>
        <c:auto val="1"/>
        <c:lblAlgn val="ctr"/>
        <c:lblOffset val="100"/>
        <c:noMultiLvlLbl val="0"/>
      </c:catAx>
      <c:valAx>
        <c:axId val="569616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solidFill>
              <a:schemeClr val="tx1"/>
            </a:solidFill>
          </a:ln>
          <a:effectLst/>
        </c:spPr>
        <c:txPr>
          <a:bodyPr rot="-60000000" vert="horz"/>
          <a:lstStyle/>
          <a:p>
            <a:pPr>
              <a:defRPr/>
            </a:pPr>
            <a:endParaRPr lang="ro-RO"/>
          </a:p>
        </c:txPr>
        <c:crossAx val="56960128"/>
        <c:crosses val="autoZero"/>
        <c:crossBetween val="between"/>
        <c:majorUnit val="50"/>
      </c:valAx>
      <c:spPr>
        <a:noFill/>
        <a:ln w="25400">
          <a:noFill/>
        </a:ln>
      </c:spPr>
    </c:plotArea>
    <c:legend>
      <c:legendPos val="r"/>
      <c:layout>
        <c:manualLayout>
          <c:xMode val="edge"/>
          <c:yMode val="edge"/>
          <c:x val="0.1094017094017094"/>
          <c:y val="0.79200000000000004"/>
          <c:w val="0.76581196581196576"/>
          <c:h val="0.17600000000000005"/>
        </c:manualLayout>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800">
          <a:latin typeface="Myriad Pro" panose="020B0503030403020204" pitchFamily="34" charset="0"/>
        </a:defRPr>
      </a:pPr>
      <a:endParaRPr lang="ro-RO"/>
    </a:p>
  </c:txPr>
  <c:printSettings>
    <c:headerFooter/>
    <c:pageMargins b="0.75000000000000056" l="0.70000000000000051" r="0.70000000000000051" t="0.75000000000000056" header="0.30000000000000027" footer="0.3000000000000002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172455436935408E-2"/>
          <c:y val="7.1186440677966104E-2"/>
          <c:w val="0.8992547864032332"/>
          <c:h val="0.63481433164049772"/>
        </c:manualLayout>
      </c:layout>
      <c:barChart>
        <c:barDir val="col"/>
        <c:grouping val="clustered"/>
        <c:varyColors val="0"/>
        <c:ser>
          <c:idx val="0"/>
          <c:order val="0"/>
          <c:tx>
            <c:strRef>
              <c:f>'13.~'!$A$3</c:f>
              <c:strCache>
                <c:ptCount val="1"/>
                <c:pt idx="0">
                  <c:v>engleză / английский / English</c:v>
                </c:pt>
              </c:strCache>
            </c:strRef>
          </c:tx>
          <c:spPr>
            <a:solidFill>
              <a:srgbClr val="11AFB3"/>
            </a:solidFill>
            <a:ln w="25400">
              <a:noFill/>
            </a:ln>
          </c:spPr>
          <c:invertIfNegative val="0"/>
          <c:dLbls>
            <c:dLbl>
              <c:idx val="0"/>
              <c:layout>
                <c:manualLayout>
                  <c:x val="1.1363636363636364E-2"/>
                  <c:y val="-2.164502164502164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2C0-4361-A433-04492051352E}"/>
                </c:ext>
              </c:extLst>
            </c:dLbl>
            <c:spPr>
              <a:noFill/>
              <a:ln w="25400">
                <a:noFill/>
              </a:ln>
            </c:spPr>
            <c:txPr>
              <a:bodyPr rot="0" vert="horz"/>
              <a:lstStyle/>
              <a:p>
                <a:pPr>
                  <a:defRPr/>
                </a:pPr>
                <a:endParaRPr lang="ro-R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'13.~'!$B$2:$P$2</c:f>
              <c:strCache>
                <c:ptCount val="15"/>
                <c:pt idx="0">
                  <c:v>2010/11</c:v>
                </c:pt>
                <c:pt idx="1">
                  <c:v>2011/12</c:v>
                </c:pt>
                <c:pt idx="2">
                  <c:v>2012/13</c:v>
                </c:pt>
                <c:pt idx="3">
                  <c:v>2013/14</c:v>
                </c:pt>
                <c:pt idx="4">
                  <c:v>2014/15</c:v>
                </c:pt>
                <c:pt idx="5">
                  <c:v>2015/16</c:v>
                </c:pt>
                <c:pt idx="6">
                  <c:v>2016/17</c:v>
                </c:pt>
                <c:pt idx="7">
                  <c:v>2017/18</c:v>
                </c:pt>
                <c:pt idx="8">
                  <c:v>2018/19</c:v>
                </c:pt>
                <c:pt idx="9">
                  <c:v>2019/20</c:v>
                </c:pt>
                <c:pt idx="10">
                  <c:v>2020/21</c:v>
                </c:pt>
                <c:pt idx="11">
                  <c:v>2021/22</c:v>
                </c:pt>
                <c:pt idx="12">
                  <c:v>2022/23</c:v>
                </c:pt>
                <c:pt idx="13">
                  <c:v>2023/24</c:v>
                </c:pt>
                <c:pt idx="14">
                  <c:v>2024/25   </c:v>
                </c:pt>
              </c:strCache>
            </c:strRef>
          </c:cat>
          <c:val>
            <c:numRef>
              <c:f>'13.~'!$B$3:$P$3</c:f>
              <c:numCache>
                <c:formatCode>0.0</c:formatCode>
                <c:ptCount val="15"/>
                <c:pt idx="0" formatCode="General">
                  <c:v>197.3</c:v>
                </c:pt>
                <c:pt idx="1">
                  <c:v>197</c:v>
                </c:pt>
                <c:pt idx="2">
                  <c:v>196.4</c:v>
                </c:pt>
                <c:pt idx="3">
                  <c:v>194.7</c:v>
                </c:pt>
                <c:pt idx="4">
                  <c:v>195.2</c:v>
                </c:pt>
                <c:pt idx="5">
                  <c:v>198.5</c:v>
                </c:pt>
                <c:pt idx="6">
                  <c:v>205.7</c:v>
                </c:pt>
                <c:pt idx="7">
                  <c:v>214.5</c:v>
                </c:pt>
                <c:pt idx="8">
                  <c:v>225.3</c:v>
                </c:pt>
                <c:pt idx="9">
                  <c:v>232.9</c:v>
                </c:pt>
                <c:pt idx="10">
                  <c:v>241.7</c:v>
                </c:pt>
                <c:pt idx="11">
                  <c:v>248</c:v>
                </c:pt>
                <c:pt idx="12" formatCode="General">
                  <c:v>250.2</c:v>
                </c:pt>
                <c:pt idx="13">
                  <c:v>255</c:v>
                </c:pt>
                <c:pt idx="14" formatCode="General">
                  <c:v>262.8</c:v>
                </c:pt>
              </c:numCache>
            </c:numRef>
          </c:val>
          <c:extLst>
            <c:ext xmlns:c16="http://schemas.microsoft.com/office/drawing/2014/chart" uri="{C3380CC4-5D6E-409C-BE32-E72D297353CC}">
              <c16:uniqueId val="{00000000-0134-4C57-8B83-988EFD218317}"/>
            </c:ext>
          </c:extLst>
        </c:ser>
        <c:ser>
          <c:idx val="1"/>
          <c:order val="1"/>
          <c:tx>
            <c:strRef>
              <c:f>'13.~'!$A$4</c:f>
              <c:strCache>
                <c:ptCount val="1"/>
                <c:pt idx="0">
                  <c:v>franceză / французский / French</c:v>
                </c:pt>
              </c:strCache>
            </c:strRef>
          </c:tx>
          <c:spPr>
            <a:solidFill>
              <a:srgbClr val="D1DB45"/>
            </a:solidFill>
            <a:ln w="25400">
              <a:noFill/>
            </a:ln>
          </c:spPr>
          <c:invertIfNegative val="0"/>
          <c:dLbls>
            <c:dLbl>
              <c:idx val="0"/>
              <c:layout>
                <c:manualLayout>
                  <c:x val="1.7045454545454527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2C0-4361-A433-04492051352E}"/>
                </c:ext>
              </c:extLst>
            </c:dLbl>
            <c:spPr>
              <a:noFill/>
              <a:ln w="25400">
                <a:noFill/>
              </a:ln>
            </c:spPr>
            <c:txPr>
              <a:bodyPr rot="0" vert="horz" wrap="square" lIns="38100" tIns="19050" rIns="38100" bIns="19050" anchor="ctr">
                <a:spAutoFit/>
              </a:bodyPr>
              <a:lstStyle/>
              <a:p>
                <a:pPr>
                  <a:defRPr/>
                </a:pPr>
                <a:endParaRPr lang="ro-R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'13.~'!$B$2:$P$2</c:f>
              <c:strCache>
                <c:ptCount val="15"/>
                <c:pt idx="0">
                  <c:v>2010/11</c:v>
                </c:pt>
                <c:pt idx="1">
                  <c:v>2011/12</c:v>
                </c:pt>
                <c:pt idx="2">
                  <c:v>2012/13</c:v>
                </c:pt>
                <c:pt idx="3">
                  <c:v>2013/14</c:v>
                </c:pt>
                <c:pt idx="4">
                  <c:v>2014/15</c:v>
                </c:pt>
                <c:pt idx="5">
                  <c:v>2015/16</c:v>
                </c:pt>
                <c:pt idx="6">
                  <c:v>2016/17</c:v>
                </c:pt>
                <c:pt idx="7">
                  <c:v>2017/18</c:v>
                </c:pt>
                <c:pt idx="8">
                  <c:v>2018/19</c:v>
                </c:pt>
                <c:pt idx="9">
                  <c:v>2019/20</c:v>
                </c:pt>
                <c:pt idx="10">
                  <c:v>2020/21</c:v>
                </c:pt>
                <c:pt idx="11">
                  <c:v>2021/22</c:v>
                </c:pt>
                <c:pt idx="12">
                  <c:v>2022/23</c:v>
                </c:pt>
                <c:pt idx="13">
                  <c:v>2023/24</c:v>
                </c:pt>
                <c:pt idx="14">
                  <c:v>2024/25   </c:v>
                </c:pt>
              </c:strCache>
            </c:strRef>
          </c:cat>
          <c:val>
            <c:numRef>
              <c:f>'13.~'!$B$4:$P$4</c:f>
              <c:numCache>
                <c:formatCode>General</c:formatCode>
                <c:ptCount val="15"/>
                <c:pt idx="0">
                  <c:v>190.3</c:v>
                </c:pt>
                <c:pt idx="1">
                  <c:v>178.3</c:v>
                </c:pt>
                <c:pt idx="2">
                  <c:v>164.3</c:v>
                </c:pt>
                <c:pt idx="3">
                  <c:v>150.1</c:v>
                </c:pt>
                <c:pt idx="4">
                  <c:v>136.9</c:v>
                </c:pt>
                <c:pt idx="5">
                  <c:v>127.8</c:v>
                </c:pt>
                <c:pt idx="6">
                  <c:v>120.2</c:v>
                </c:pt>
                <c:pt idx="7">
                  <c:v>117.8</c:v>
                </c:pt>
                <c:pt idx="8">
                  <c:v>111.7</c:v>
                </c:pt>
                <c:pt idx="9">
                  <c:v>107.4</c:v>
                </c:pt>
                <c:pt idx="10">
                  <c:v>104.4</c:v>
                </c:pt>
                <c:pt idx="11">
                  <c:v>100.9</c:v>
                </c:pt>
                <c:pt idx="12">
                  <c:v>97.5</c:v>
                </c:pt>
                <c:pt idx="13">
                  <c:v>97.3</c:v>
                </c:pt>
                <c:pt idx="14" formatCode="#\ ##0.0">
                  <c:v>98.1</c:v>
                </c:pt>
              </c:numCache>
            </c:numRef>
          </c:val>
          <c:extLst>
            <c:ext xmlns:c16="http://schemas.microsoft.com/office/drawing/2014/chart" uri="{C3380CC4-5D6E-409C-BE32-E72D297353CC}">
              <c16:uniqueId val="{00000001-0134-4C57-8B83-988EFD218317}"/>
            </c:ext>
          </c:extLst>
        </c:ser>
        <c:ser>
          <c:idx val="2"/>
          <c:order val="2"/>
          <c:tx>
            <c:strRef>
              <c:f>'13.~'!$A$5</c:f>
              <c:strCache>
                <c:ptCount val="1"/>
                <c:pt idx="0">
                  <c:v>germană / немецкий / German</c:v>
                </c:pt>
              </c:strCache>
            </c:strRef>
          </c:tx>
          <c:spPr>
            <a:solidFill>
              <a:schemeClr val="accent5">
                <a:lumMod val="40000"/>
                <a:lumOff val="60000"/>
              </a:schemeClr>
            </a:solidFill>
            <a:ln>
              <a:solidFill>
                <a:schemeClr val="accent6">
                  <a:lumMod val="60000"/>
                  <a:lumOff val="40000"/>
                </a:schemeClr>
              </a:solidFill>
            </a:ln>
          </c:spPr>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'13.~'!$B$2:$P$2</c:f>
              <c:strCache>
                <c:ptCount val="15"/>
                <c:pt idx="0">
                  <c:v>2010/11</c:v>
                </c:pt>
                <c:pt idx="1">
                  <c:v>2011/12</c:v>
                </c:pt>
                <c:pt idx="2">
                  <c:v>2012/13</c:v>
                </c:pt>
                <c:pt idx="3">
                  <c:v>2013/14</c:v>
                </c:pt>
                <c:pt idx="4">
                  <c:v>2014/15</c:v>
                </c:pt>
                <c:pt idx="5">
                  <c:v>2015/16</c:v>
                </c:pt>
                <c:pt idx="6">
                  <c:v>2016/17</c:v>
                </c:pt>
                <c:pt idx="7">
                  <c:v>2017/18</c:v>
                </c:pt>
                <c:pt idx="8">
                  <c:v>2018/19</c:v>
                </c:pt>
                <c:pt idx="9">
                  <c:v>2019/20</c:v>
                </c:pt>
                <c:pt idx="10">
                  <c:v>2020/21</c:v>
                </c:pt>
                <c:pt idx="11">
                  <c:v>2021/22</c:v>
                </c:pt>
                <c:pt idx="12">
                  <c:v>2022/23</c:v>
                </c:pt>
                <c:pt idx="13">
                  <c:v>2023/24</c:v>
                </c:pt>
                <c:pt idx="14">
                  <c:v>2024/25   </c:v>
                </c:pt>
              </c:strCache>
            </c:strRef>
          </c:cat>
          <c:val>
            <c:numRef>
              <c:f>'13.~'!$B$5:$P$5</c:f>
              <c:numCache>
                <c:formatCode>General</c:formatCode>
                <c:ptCount val="15"/>
                <c:pt idx="0">
                  <c:v>10.7</c:v>
                </c:pt>
                <c:pt idx="1">
                  <c:v>10.5</c:v>
                </c:pt>
                <c:pt idx="2">
                  <c:v>9.4</c:v>
                </c:pt>
                <c:pt idx="3">
                  <c:v>7.5</c:v>
                </c:pt>
                <c:pt idx="4">
                  <c:v>7.3</c:v>
                </c:pt>
                <c:pt idx="5">
                  <c:v>7.1</c:v>
                </c:pt>
                <c:pt idx="6">
                  <c:v>8.1</c:v>
                </c:pt>
                <c:pt idx="7">
                  <c:v>9.1</c:v>
                </c:pt>
                <c:pt idx="8">
                  <c:v>10.3</c:v>
                </c:pt>
                <c:pt idx="9">
                  <c:v>10.7</c:v>
                </c:pt>
                <c:pt idx="10">
                  <c:v>11.3</c:v>
                </c:pt>
                <c:pt idx="11">
                  <c:v>11.7</c:v>
                </c:pt>
                <c:pt idx="12">
                  <c:v>12.2</c:v>
                </c:pt>
                <c:pt idx="13">
                  <c:v>12.5</c:v>
                </c:pt>
                <c:pt idx="14">
                  <c:v>13.9</c:v>
                </c:pt>
              </c:numCache>
            </c:numRef>
          </c:val>
          <c:extLst>
            <c:ext xmlns:c16="http://schemas.microsoft.com/office/drawing/2014/chart" uri="{C3380CC4-5D6E-409C-BE32-E72D297353CC}">
              <c16:uniqueId val="{00000002-0134-4C57-8B83-988EFD218317}"/>
            </c:ext>
          </c:extLst>
        </c:ser>
        <c:ser>
          <c:idx val="3"/>
          <c:order val="3"/>
          <c:tx>
            <c:strRef>
              <c:f>'13.~'!$A$6</c:f>
              <c:strCache>
                <c:ptCount val="1"/>
                <c:pt idx="0">
                  <c:v>rusă / русский / Russian</c:v>
                </c:pt>
              </c:strCache>
            </c:strRef>
          </c:tx>
          <c:spPr>
            <a:solidFill>
              <a:schemeClr val="bg1">
                <a:lumMod val="65000"/>
              </a:schemeClr>
            </a:solidFill>
          </c:spPr>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'13.~'!$B$2:$P$2</c:f>
              <c:strCache>
                <c:ptCount val="15"/>
                <c:pt idx="0">
                  <c:v>2010/11</c:v>
                </c:pt>
                <c:pt idx="1">
                  <c:v>2011/12</c:v>
                </c:pt>
                <c:pt idx="2">
                  <c:v>2012/13</c:v>
                </c:pt>
                <c:pt idx="3">
                  <c:v>2013/14</c:v>
                </c:pt>
                <c:pt idx="4">
                  <c:v>2014/15</c:v>
                </c:pt>
                <c:pt idx="5">
                  <c:v>2015/16</c:v>
                </c:pt>
                <c:pt idx="6">
                  <c:v>2016/17</c:v>
                </c:pt>
                <c:pt idx="7">
                  <c:v>2017/18</c:v>
                </c:pt>
                <c:pt idx="8">
                  <c:v>2018/19</c:v>
                </c:pt>
                <c:pt idx="9">
                  <c:v>2019/20</c:v>
                </c:pt>
                <c:pt idx="10">
                  <c:v>2020/21</c:v>
                </c:pt>
                <c:pt idx="11">
                  <c:v>2021/22</c:v>
                </c:pt>
                <c:pt idx="12">
                  <c:v>2022/23</c:v>
                </c:pt>
                <c:pt idx="13">
                  <c:v>2023/24</c:v>
                </c:pt>
                <c:pt idx="14">
                  <c:v>2024/25   </c:v>
                </c:pt>
              </c:strCache>
            </c:strRef>
          </c:cat>
          <c:val>
            <c:numRef>
              <c:f>'13.~'!$B$6:$P$6</c:f>
              <c:numCache>
                <c:formatCode>#,##0</c:formatCode>
                <c:ptCount val="15"/>
                <c:pt idx="0">
                  <c:v>0</c:v>
                </c:pt>
                <c:pt idx="1">
                  <c:v>0</c:v>
                </c:pt>
                <c:pt idx="2">
                  <c:v>0</c:v>
                </c:pt>
                <c:pt idx="3">
                  <c:v>0</c:v>
                </c:pt>
                <c:pt idx="4">
                  <c:v>0</c:v>
                </c:pt>
                <c:pt idx="5">
                  <c:v>0</c:v>
                </c:pt>
                <c:pt idx="6" formatCode="General">
                  <c:v>120.7</c:v>
                </c:pt>
                <c:pt idx="7" formatCode="General">
                  <c:v>115.2</c:v>
                </c:pt>
                <c:pt idx="8" formatCode="General">
                  <c:v>108.7</c:v>
                </c:pt>
                <c:pt idx="9" formatCode="General">
                  <c:v>100.2</c:v>
                </c:pt>
                <c:pt idx="10" formatCode="General">
                  <c:v>99.1</c:v>
                </c:pt>
                <c:pt idx="11" formatCode="General">
                  <c:v>94.6</c:v>
                </c:pt>
                <c:pt idx="12" formatCode="General">
                  <c:v>87.7</c:v>
                </c:pt>
                <c:pt idx="13" formatCode="0.0">
                  <c:v>82</c:v>
                </c:pt>
                <c:pt idx="14" formatCode="General">
                  <c:v>75.5</c:v>
                </c:pt>
              </c:numCache>
            </c:numRef>
          </c:val>
          <c:extLst>
            <c:ext xmlns:c16="http://schemas.microsoft.com/office/drawing/2014/chart" uri="{C3380CC4-5D6E-409C-BE32-E72D297353CC}">
              <c16:uniqueId val="{00000003-0134-4C57-8B83-988EFD218317}"/>
            </c:ext>
          </c:extLst>
        </c:ser>
        <c:dLbls>
          <c:showLegendKey val="0"/>
          <c:showVal val="0"/>
          <c:showCatName val="0"/>
          <c:showSerName val="0"/>
          <c:showPercent val="0"/>
          <c:showBubbleSize val="0"/>
        </c:dLbls>
        <c:gapWidth val="17"/>
        <c:axId val="60436864"/>
        <c:axId val="60438400"/>
      </c:barChart>
      <c:catAx>
        <c:axId val="604368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vert="horz"/>
          <a:lstStyle/>
          <a:p>
            <a:pPr>
              <a:defRPr/>
            </a:pPr>
            <a:endParaRPr lang="ro-RO"/>
          </a:p>
        </c:txPr>
        <c:crossAx val="60438400"/>
        <c:crosses val="autoZero"/>
        <c:auto val="1"/>
        <c:lblAlgn val="ctr"/>
        <c:lblOffset val="100"/>
        <c:noMultiLvlLbl val="0"/>
      </c:catAx>
      <c:valAx>
        <c:axId val="60438400"/>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b="0"/>
                </a:pPr>
                <a:r>
                  <a:rPr lang="ro-RO" b="0"/>
                  <a:t>nii persoane</a:t>
                </a:r>
                <a:r>
                  <a:rPr lang="ro-RO" b="0" baseline="0"/>
                  <a:t> / </a:t>
                </a:r>
                <a:r>
                  <a:rPr lang="ru-RU" b="0" baseline="0"/>
                  <a:t>тыс. человек </a:t>
                </a:r>
                <a:r>
                  <a:rPr lang="ro-RO" b="0" baseline="0"/>
                  <a:t>/ thou. persons</a:t>
                </a:r>
                <a:endParaRPr lang="en-US" b="0"/>
              </a:p>
            </c:rich>
          </c:tx>
          <c:overlay val="0"/>
        </c:title>
        <c:numFmt formatCode="General" sourceLinked="1"/>
        <c:majorTickMark val="out"/>
        <c:minorTickMark val="none"/>
        <c:tickLblPos val="nextTo"/>
        <c:spPr>
          <a:noFill/>
          <a:ln>
            <a:solidFill>
              <a:schemeClr val="tx1"/>
            </a:solidFill>
          </a:ln>
          <a:effectLst/>
        </c:spPr>
        <c:txPr>
          <a:bodyPr rot="-60000000" vert="horz"/>
          <a:lstStyle/>
          <a:p>
            <a:pPr>
              <a:defRPr/>
            </a:pPr>
            <a:endParaRPr lang="ro-RO"/>
          </a:p>
        </c:txPr>
        <c:crossAx val="60436864"/>
        <c:crosses val="autoZero"/>
        <c:crossBetween val="between"/>
      </c:valAx>
      <c:spPr>
        <a:noFill/>
        <a:ln w="25400">
          <a:noFill/>
        </a:ln>
      </c:spPr>
    </c:plotArea>
    <c:legend>
      <c:legendPos val="b"/>
      <c:layout>
        <c:manualLayout>
          <c:xMode val="edge"/>
          <c:yMode val="edge"/>
          <c:x val="0.20909090909090908"/>
          <c:y val="0.84469543579779804"/>
          <c:w val="0.6310606060606061"/>
          <c:h val="0.12046747115190483"/>
        </c:manualLayout>
      </c:layout>
      <c:overlay val="0"/>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Myriad Pro" panose="020B0503030403020204" pitchFamily="34" charset="0"/>
        </a:defRPr>
      </a:pPr>
      <a:endParaRPr lang="ro-RO"/>
    </a:p>
  </c:txPr>
  <c:printSettings>
    <c:headerFooter/>
    <c:pageMargins b="0.75000000000000056" l="0.70000000000000051" r="0.70000000000000051" t="0.75000000000000056" header="0.30000000000000027" footer="0.30000000000000027"/>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62790847463085"/>
          <c:y val="7.7646576705792822E-2"/>
          <c:w val="0.85919898237976222"/>
          <c:h val="0.81057268722466957"/>
        </c:manualLayout>
      </c:layout>
      <c:barChart>
        <c:barDir val="col"/>
        <c:grouping val="clustered"/>
        <c:varyColors val="0"/>
        <c:ser>
          <c:idx val="0"/>
          <c:order val="0"/>
          <c:tx>
            <c:strRef>
              <c:f>'15.~'!$A$17</c:f>
              <c:strCache>
                <c:ptCount val="1"/>
                <c:pt idx="0">
                  <c:v>Absolvenți ai gimnaziilor
Выпусники гимназий
Graduates of gymnasiums</c:v>
                </c:pt>
              </c:strCache>
            </c:strRef>
          </c:tx>
          <c:spPr>
            <a:solidFill>
              <a:schemeClr val="accent1"/>
            </a:solidFill>
            <a:ln>
              <a:noFill/>
            </a:ln>
            <a:effectLst/>
          </c:spPr>
          <c:invertIfNegative val="0"/>
          <c:dLbls>
            <c:spPr>
              <a:noFill/>
              <a:ln w="25400">
                <a:noFill/>
              </a:ln>
              <a:effectLst/>
            </c:spPr>
            <c:txPr>
              <a:bodyPr rot="0" spcFirstLastPara="1" vertOverflow="ellipsis" vert="horz" wrap="square" anchor="ctr" anchorCtr="1"/>
              <a:lstStyle/>
              <a:p>
                <a:pPr>
                  <a:defRPr sz="900" b="0" i="0" u="none" strike="noStrike" kern="1200" baseline="0">
                    <a:solidFill>
                      <a:srgbClr val="333333"/>
                    </a:solidFill>
                    <a:latin typeface="Calibri"/>
                    <a:ea typeface="Calibri"/>
                    <a:cs typeface="Calibri"/>
                  </a:defRPr>
                </a:pPr>
                <a:endParaRPr lang="ro-R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'15.~'!$B$16:$P$16</c:f>
              <c:numCache>
                <c:formatCode>General</c:formatCode>
                <c:ptCount val="15"/>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numCache>
            </c:numRef>
          </c:cat>
          <c:val>
            <c:numRef>
              <c:f>'15.~'!$B$17:$P$17</c:f>
              <c:numCache>
                <c:formatCode>General</c:formatCode>
                <c:ptCount val="15"/>
                <c:pt idx="0">
                  <c:v>45.7</c:v>
                </c:pt>
                <c:pt idx="1">
                  <c:v>41.7</c:v>
                </c:pt>
                <c:pt idx="2">
                  <c:v>38.6</c:v>
                </c:pt>
                <c:pt idx="3">
                  <c:v>35.299999999999997</c:v>
                </c:pt>
                <c:pt idx="4">
                  <c:v>33.799999999999997</c:v>
                </c:pt>
                <c:pt idx="5">
                  <c:v>32.1</c:v>
                </c:pt>
                <c:pt idx="6">
                  <c:v>30.8</c:v>
                </c:pt>
                <c:pt idx="7">
                  <c:v>29.9</c:v>
                </c:pt>
                <c:pt idx="8">
                  <c:v>30.6</c:v>
                </c:pt>
                <c:pt idx="9">
                  <c:v>30.1</c:v>
                </c:pt>
                <c:pt idx="10">
                  <c:v>30.8</c:v>
                </c:pt>
                <c:pt idx="11">
                  <c:v>30.2</c:v>
                </c:pt>
                <c:pt idx="12">
                  <c:v>31.5</c:v>
                </c:pt>
                <c:pt idx="13" formatCode="0.0">
                  <c:v>30</c:v>
                </c:pt>
                <c:pt idx="14">
                  <c:v>29.9</c:v>
                </c:pt>
              </c:numCache>
            </c:numRef>
          </c:val>
          <c:extLst>
            <c:ext xmlns:c16="http://schemas.microsoft.com/office/drawing/2014/chart" uri="{C3380CC4-5D6E-409C-BE32-E72D297353CC}">
              <c16:uniqueId val="{00000000-2ECF-4126-A2D4-C995BAB448B8}"/>
            </c:ext>
          </c:extLst>
        </c:ser>
        <c:ser>
          <c:idx val="1"/>
          <c:order val="1"/>
          <c:tx>
            <c:strRef>
              <c:f>'15.~'!$A$21</c:f>
              <c:strCache>
                <c:ptCount val="1"/>
                <c:pt idx="0">
                  <c:v>Absolvenți ai şcolilor medii de cultură generală, liceelor
Выпускники сpедних общеобразовательных школ, лицеев
Graduates of general secondary schools, lyceums</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Calibri"/>
                    <a:ea typeface="Calibri"/>
                    <a:cs typeface="Calibri"/>
                  </a:defRPr>
                </a:pPr>
                <a:endParaRPr lang="ro-R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numRef>
              <c:f>'15.~'!$B$16:$P$16</c:f>
              <c:numCache>
                <c:formatCode>General</c:formatCode>
                <c:ptCount val="15"/>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numCache>
            </c:numRef>
          </c:cat>
          <c:val>
            <c:numRef>
              <c:f>'15.~'!$B$21:$P$21</c:f>
              <c:numCache>
                <c:formatCode>General</c:formatCode>
                <c:ptCount val="15"/>
                <c:pt idx="0">
                  <c:v>21.7</c:v>
                </c:pt>
                <c:pt idx="1">
                  <c:v>21.2</c:v>
                </c:pt>
                <c:pt idx="2">
                  <c:v>19.5</c:v>
                </c:pt>
                <c:pt idx="3">
                  <c:v>19.3</c:v>
                </c:pt>
                <c:pt idx="4">
                  <c:v>16.600000000000001</c:v>
                </c:pt>
                <c:pt idx="5" formatCode="0.0">
                  <c:v>14.2</c:v>
                </c:pt>
                <c:pt idx="6">
                  <c:v>12.3</c:v>
                </c:pt>
                <c:pt idx="7">
                  <c:v>10.5</c:v>
                </c:pt>
                <c:pt idx="8">
                  <c:v>11.2</c:v>
                </c:pt>
                <c:pt idx="9">
                  <c:v>11.1</c:v>
                </c:pt>
                <c:pt idx="10">
                  <c:v>11.2</c:v>
                </c:pt>
                <c:pt idx="11">
                  <c:v>11.3</c:v>
                </c:pt>
                <c:pt idx="12">
                  <c:v>11.6</c:v>
                </c:pt>
                <c:pt idx="13" formatCode="0.0">
                  <c:v>12</c:v>
                </c:pt>
                <c:pt idx="14">
                  <c:v>11.9</c:v>
                </c:pt>
              </c:numCache>
            </c:numRef>
          </c:val>
          <c:extLst>
            <c:ext xmlns:c16="http://schemas.microsoft.com/office/drawing/2014/chart" uri="{C3380CC4-5D6E-409C-BE32-E72D297353CC}">
              <c16:uniqueId val="{00000005-589A-4147-9230-F1392818853C}"/>
            </c:ext>
          </c:extLst>
        </c:ser>
        <c:dLbls>
          <c:showLegendKey val="0"/>
          <c:showVal val="0"/>
          <c:showCatName val="0"/>
          <c:showSerName val="0"/>
          <c:showPercent val="0"/>
          <c:showBubbleSize val="0"/>
        </c:dLbls>
        <c:gapWidth val="78"/>
        <c:axId val="61581568"/>
        <c:axId val="61591552"/>
        <c:extLst/>
      </c:barChart>
      <c:catAx>
        <c:axId val="61581568"/>
        <c:scaling>
          <c:orientation val="minMax"/>
        </c:scaling>
        <c:delete val="0"/>
        <c:axPos val="b"/>
        <c:numFmt formatCode="General" sourceLinked="1"/>
        <c:majorTickMark val="out"/>
        <c:minorTickMark val="none"/>
        <c:tickLblPos val="nextTo"/>
        <c:spPr>
          <a:noFill/>
          <a:ln w="9525" cap="flat" cmpd="sng" algn="ctr">
            <a:solidFill>
              <a:schemeClr val="tx1"/>
            </a:solidFill>
            <a:prstDash val="solid"/>
            <a:round/>
          </a:ln>
          <a:effectLst/>
        </c:spPr>
        <c:txPr>
          <a:bodyPr rot="0" spcFirstLastPara="1" vertOverflow="ellipsis" wrap="square" anchor="ctr" anchorCtr="1"/>
          <a:lstStyle/>
          <a:p>
            <a:pPr>
              <a:defRPr sz="900" b="0" i="0" u="none" strike="noStrike" kern="1200" baseline="0">
                <a:solidFill>
                  <a:srgbClr val="333333"/>
                </a:solidFill>
                <a:latin typeface="Calibri"/>
                <a:ea typeface="Calibri"/>
                <a:cs typeface="Calibri"/>
              </a:defRPr>
            </a:pPr>
            <a:endParaRPr lang="ro-RO"/>
          </a:p>
        </c:txPr>
        <c:crossAx val="61591552"/>
        <c:crosses val="autoZero"/>
        <c:auto val="1"/>
        <c:lblAlgn val="ctr"/>
        <c:lblOffset val="100"/>
        <c:noMultiLvlLbl val="0"/>
      </c:catAx>
      <c:valAx>
        <c:axId val="61591552"/>
        <c:scaling>
          <c:orientation val="minMax"/>
          <c:max val="50"/>
        </c:scaling>
        <c:delete val="0"/>
        <c:axPos val="l"/>
        <c:majorGridlines>
          <c:spPr>
            <a:ln w="9525" cap="flat" cmpd="sng" algn="ctr">
              <a:solidFill>
                <a:schemeClr val="tx1">
                  <a:lumMod val="15000"/>
                  <a:lumOff val="85000"/>
                </a:schemeClr>
              </a:solidFill>
              <a:prstDash val="solid"/>
              <a:round/>
            </a:ln>
            <a:effectLst/>
          </c:spPr>
        </c:majorGridlines>
        <c:title>
          <c:tx>
            <c:rich>
              <a:bodyPr rot="-5400000" spcFirstLastPara="1" vertOverflow="ellipsis" vert="horz" wrap="square" anchor="ctr" anchorCtr="1"/>
              <a:lstStyle/>
              <a:p>
                <a:pPr>
                  <a:defRPr sz="900" b="0" i="0" u="none" strike="noStrike" kern="1200" baseline="0">
                    <a:solidFill>
                      <a:srgbClr val="000000"/>
                    </a:solidFill>
                    <a:latin typeface="Calibri"/>
                    <a:ea typeface="Calibri"/>
                    <a:cs typeface="Calibri"/>
                  </a:defRPr>
                </a:pPr>
                <a:r>
                  <a:rPr lang="en-US" sz="900"/>
                  <a:t>m</a:t>
                </a:r>
                <a:r>
                  <a:rPr lang="ro-RO" sz="900"/>
                  <a:t>ii</a:t>
                </a:r>
                <a:r>
                  <a:rPr lang="ro-RO" sz="900" baseline="0"/>
                  <a:t> </a:t>
                </a:r>
                <a:r>
                  <a:rPr lang="en-US" sz="900"/>
                  <a:t>persoane</a:t>
                </a:r>
                <a:r>
                  <a:rPr lang="ro-RO" sz="900"/>
                  <a:t>/ </a:t>
                </a:r>
                <a:r>
                  <a:rPr lang="ru-RU" sz="900"/>
                  <a:t>тыс.</a:t>
                </a:r>
                <a:r>
                  <a:rPr lang="ru-RU" sz="900" baseline="0"/>
                  <a:t> человек / </a:t>
                </a:r>
                <a:r>
                  <a:rPr lang="ro-RO" sz="900" baseline="0"/>
                  <a:t>thou. persons</a:t>
                </a:r>
                <a:r>
                  <a:rPr lang="en-US" sz="900"/>
                  <a:t> </a:t>
                </a:r>
              </a:p>
            </c:rich>
          </c:tx>
          <c:overlay val="0"/>
          <c:spPr>
            <a:noFill/>
            <a:ln>
              <a:noFill/>
            </a:ln>
            <a:effectLst/>
          </c:spPr>
          <c:txPr>
            <a:bodyPr rot="-5400000" spcFirstLastPara="1" vertOverflow="ellipsis" vert="horz" wrap="square" anchor="ctr" anchorCtr="1"/>
            <a:lstStyle/>
            <a:p>
              <a:pPr>
                <a:defRPr sz="900" b="0" i="0" u="none" strike="noStrike" kern="1200" baseline="0">
                  <a:solidFill>
                    <a:srgbClr val="000000"/>
                  </a:solidFill>
                  <a:latin typeface="Calibri"/>
                  <a:ea typeface="Calibri"/>
                  <a:cs typeface="Calibri"/>
                </a:defRPr>
              </a:pPr>
              <a:endParaRPr lang="ro-RO"/>
            </a:p>
          </c:txPr>
        </c:title>
        <c:numFmt formatCode="General" sourceLinked="1"/>
        <c:majorTickMark val="out"/>
        <c:minorTickMark val="none"/>
        <c:tickLblPos val="nextTo"/>
        <c:spPr>
          <a:noFill/>
          <a:ln w="9525" cap="flat" cmpd="sng" algn="ctr">
            <a:solidFill>
              <a:schemeClr val="tx1"/>
            </a:solidFill>
            <a:prstDash val="solid"/>
            <a:round/>
          </a:ln>
          <a:effectLst/>
        </c:spPr>
        <c:txPr>
          <a:bodyPr rot="0" spcFirstLastPara="1" vertOverflow="ellipsis" wrap="square" anchor="ctr" anchorCtr="1"/>
          <a:lstStyle/>
          <a:p>
            <a:pPr>
              <a:defRPr sz="900" b="0" i="0" u="none" strike="noStrike" kern="1200" baseline="0">
                <a:solidFill>
                  <a:srgbClr val="333333"/>
                </a:solidFill>
                <a:latin typeface="Calibri"/>
                <a:ea typeface="Calibri"/>
                <a:cs typeface="Calibri"/>
              </a:defRPr>
            </a:pPr>
            <a:endParaRPr lang="ro-RO"/>
          </a:p>
        </c:txPr>
        <c:crossAx val="61581568"/>
        <c:crosses val="autoZero"/>
        <c:crossBetween val="between"/>
        <c:majorUnit val="10"/>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prstDash val="solid"/>
      <a:round/>
    </a:ln>
    <a:effectLst/>
  </c:spPr>
  <c:txPr>
    <a:bodyPr/>
    <a:lstStyle/>
    <a:p>
      <a:pPr>
        <a:defRPr sz="1000" b="0" i="0" u="none" strike="noStrike" baseline="0">
          <a:solidFill>
            <a:srgbClr val="000000"/>
          </a:solidFill>
          <a:latin typeface="Calibri"/>
          <a:ea typeface="Calibri"/>
          <a:cs typeface="Calibri"/>
        </a:defRPr>
      </a:pPr>
      <a:endParaRPr lang="ro-RO"/>
    </a:p>
  </c:txPr>
  <c:printSettings>
    <c:headerFooter/>
    <c:pageMargins b="0.75000000000000056" l="0.70000000000000051" r="0.70000000000000051" t="0.75000000000000056" header="0.30000000000000027" footer="0.30000000000000027"/>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159711664284039E-2"/>
          <c:y val="3.1338387534271969E-2"/>
          <c:w val="0.91929133858267764"/>
          <c:h val="0.70464135021097141"/>
        </c:manualLayout>
      </c:layout>
      <c:lineChart>
        <c:grouping val="standard"/>
        <c:varyColors val="0"/>
        <c:ser>
          <c:idx val="0"/>
          <c:order val="0"/>
          <c:tx>
            <c:strRef>
              <c:f>'19.~'!$A$3</c:f>
              <c:strCache>
                <c:ptCount val="1"/>
                <c:pt idx="0">
                  <c:v>Elevi la 10 000 locuitori
Учащихся на 10 000 жителей
Students per 10 000 inhabitants</c:v>
                </c:pt>
              </c:strCache>
            </c:strRef>
          </c:tx>
          <c:spPr>
            <a:ln w="28575" cap="rnd">
              <a:solidFill>
                <a:srgbClr val="11AFB3"/>
              </a:solidFill>
              <a:round/>
            </a:ln>
            <a:effectLst/>
          </c:spPr>
          <c:marker>
            <c:symbol val="square"/>
            <c:size val="5"/>
            <c:spPr>
              <a:solidFill>
                <a:srgbClr val="11AFB3"/>
              </a:solidFill>
              <a:ln w="9525">
                <a:solidFill>
                  <a:srgbClr val="11AFB3"/>
                </a:solidFill>
              </a:ln>
              <a:effectLst/>
            </c:spPr>
          </c:marker>
          <c:dLbls>
            <c:spPr>
              <a:noFill/>
              <a:ln w="25400">
                <a:noFill/>
              </a:ln>
            </c:spPr>
            <c:txPr>
              <a:bodyPr rot="0" vert="horz"/>
              <a:lstStyle/>
              <a:p>
                <a:pPr>
                  <a:defRPr/>
                </a:pPr>
                <a:endParaRPr lang="ro-RO"/>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'19.~'!$B$2:$L$2</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'19.~'!$B$3:$L$3</c:f>
              <c:numCache>
                <c:formatCode>General</c:formatCode>
                <c:ptCount val="11"/>
                <c:pt idx="0">
                  <c:v>62</c:v>
                </c:pt>
                <c:pt idx="1">
                  <c:v>57</c:v>
                </c:pt>
                <c:pt idx="2">
                  <c:v>68</c:v>
                </c:pt>
                <c:pt idx="3">
                  <c:v>62</c:v>
                </c:pt>
                <c:pt idx="4">
                  <c:v>57</c:v>
                </c:pt>
                <c:pt idx="5">
                  <c:v>56</c:v>
                </c:pt>
                <c:pt idx="6">
                  <c:v>57</c:v>
                </c:pt>
                <c:pt idx="7">
                  <c:v>58</c:v>
                </c:pt>
                <c:pt idx="8">
                  <c:v>57</c:v>
                </c:pt>
                <c:pt idx="9">
                  <c:v>57</c:v>
                </c:pt>
                <c:pt idx="10">
                  <c:v>61</c:v>
                </c:pt>
              </c:numCache>
            </c:numRef>
          </c:val>
          <c:smooth val="0"/>
          <c:extLst>
            <c:ext xmlns:c16="http://schemas.microsoft.com/office/drawing/2014/chart" uri="{C3380CC4-5D6E-409C-BE32-E72D297353CC}">
              <c16:uniqueId val="{00000000-2431-4857-8F64-731EA5EDF162}"/>
            </c:ext>
          </c:extLst>
        </c:ser>
        <c:ser>
          <c:idx val="1"/>
          <c:order val="1"/>
          <c:tx>
            <c:strRef>
              <c:f>'19.~'!$A$4</c:f>
              <c:strCache>
                <c:ptCount val="1"/>
                <c:pt idx="0">
                  <c:v>Absolvenţi la 10 000 locuitori
Выпускников на 10 000 жителей
Graduates per 10 000 inhabitants</c:v>
                </c:pt>
              </c:strCache>
            </c:strRef>
          </c:tx>
          <c:spPr>
            <a:ln w="28575" cap="rnd">
              <a:solidFill>
                <a:srgbClr val="D1DB45"/>
              </a:solidFill>
              <a:round/>
            </a:ln>
            <a:effectLst/>
          </c:spPr>
          <c:marker>
            <c:symbol val="circle"/>
            <c:size val="5"/>
            <c:spPr>
              <a:solidFill>
                <a:srgbClr val="D1DB45"/>
              </a:solidFill>
              <a:ln w="9525">
                <a:solidFill>
                  <a:srgbClr val="D1DB45"/>
                </a:solidFill>
              </a:ln>
              <a:effectLst/>
            </c:spPr>
          </c:marker>
          <c:dLbls>
            <c:spPr>
              <a:noFill/>
              <a:ln w="25400">
                <a:noFill/>
              </a:ln>
            </c:spPr>
            <c:txPr>
              <a:bodyPr rot="0" vert="horz"/>
              <a:lstStyle/>
              <a:p>
                <a:pPr>
                  <a:defRPr/>
                </a:pPr>
                <a:endParaRPr lang="ro-RO"/>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'19.~'!$B$2:$L$2</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'19.~'!$B$4:$L$4</c:f>
              <c:numCache>
                <c:formatCode>#,##0</c:formatCode>
                <c:ptCount val="11"/>
                <c:pt idx="0">
                  <c:v>34</c:v>
                </c:pt>
                <c:pt idx="1">
                  <c:v>33</c:v>
                </c:pt>
                <c:pt idx="2">
                  <c:v>13</c:v>
                </c:pt>
                <c:pt idx="3">
                  <c:v>28</c:v>
                </c:pt>
                <c:pt idx="4">
                  <c:v>26</c:v>
                </c:pt>
                <c:pt idx="5">
                  <c:v>22</c:v>
                </c:pt>
                <c:pt idx="6">
                  <c:v>21</c:v>
                </c:pt>
                <c:pt idx="7" formatCode="General">
                  <c:v>22</c:v>
                </c:pt>
                <c:pt idx="8" formatCode="General">
                  <c:v>22</c:v>
                </c:pt>
                <c:pt idx="9" formatCode="General">
                  <c:v>22</c:v>
                </c:pt>
                <c:pt idx="10" formatCode="General">
                  <c:v>20</c:v>
                </c:pt>
              </c:numCache>
            </c:numRef>
          </c:val>
          <c:smooth val="0"/>
          <c:extLst>
            <c:ext xmlns:c16="http://schemas.microsoft.com/office/drawing/2014/chart" uri="{C3380CC4-5D6E-409C-BE32-E72D297353CC}">
              <c16:uniqueId val="{00000001-2431-4857-8F64-731EA5EDF162}"/>
            </c:ext>
          </c:extLst>
        </c:ser>
        <c:dLbls>
          <c:showLegendKey val="0"/>
          <c:showVal val="0"/>
          <c:showCatName val="0"/>
          <c:showSerName val="0"/>
          <c:showPercent val="0"/>
          <c:showBubbleSize val="0"/>
        </c:dLbls>
        <c:marker val="1"/>
        <c:smooth val="0"/>
        <c:axId val="61599104"/>
        <c:axId val="61830272"/>
      </c:lineChart>
      <c:catAx>
        <c:axId val="615991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vert="horz"/>
          <a:lstStyle/>
          <a:p>
            <a:pPr>
              <a:defRPr/>
            </a:pPr>
            <a:endParaRPr lang="ro-RO"/>
          </a:p>
        </c:txPr>
        <c:crossAx val="61830272"/>
        <c:crosses val="autoZero"/>
        <c:auto val="1"/>
        <c:lblAlgn val="ctr"/>
        <c:lblOffset val="100"/>
        <c:noMultiLvlLbl val="0"/>
      </c:catAx>
      <c:valAx>
        <c:axId val="618302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solidFill>
              <a:schemeClr val="tx1"/>
            </a:solidFill>
          </a:ln>
          <a:effectLst/>
        </c:spPr>
        <c:txPr>
          <a:bodyPr rot="-60000000" vert="horz"/>
          <a:lstStyle/>
          <a:p>
            <a:pPr>
              <a:defRPr/>
            </a:pPr>
            <a:endParaRPr lang="ro-RO"/>
          </a:p>
        </c:txPr>
        <c:crossAx val="61599104"/>
        <c:crosses val="autoZero"/>
        <c:crossBetween val="between"/>
      </c:valAx>
      <c:spPr>
        <a:noFill/>
        <a:ln w="25400">
          <a:noFill/>
        </a:ln>
      </c:spPr>
    </c:plotArea>
    <c:legend>
      <c:legendPos val="r"/>
      <c:layout>
        <c:manualLayout>
          <c:xMode val="edge"/>
          <c:yMode val="edge"/>
          <c:x val="7.4889945313031836E-2"/>
          <c:y val="0.82767747402921743"/>
          <c:w val="0.87528175512643047"/>
          <c:h val="0.1537354338191689"/>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Myriad Pro" panose="020B0503030403020204" pitchFamily="34" charset="0"/>
        </a:defRPr>
      </a:pPr>
      <a:endParaRPr lang="ro-RO"/>
    </a:p>
  </c:txPr>
  <c:printSettings>
    <c:headerFooter/>
    <c:pageMargins b="0.75000000000000056" l="0.70000000000000051" r="0.70000000000000051" t="0.75000000000000056" header="0.30000000000000027" footer="0.30000000000000027"/>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716947919945248E-2"/>
          <c:y val="5.4989485963377382E-2"/>
          <c:w val="0.89116551753203721"/>
          <c:h val="0.55415895787685721"/>
        </c:manualLayout>
      </c:layout>
      <c:lineChart>
        <c:grouping val="standard"/>
        <c:varyColors val="0"/>
        <c:ser>
          <c:idx val="0"/>
          <c:order val="0"/>
          <c:tx>
            <c:strRef>
              <c:f>'23.~'!$A$3</c:f>
              <c:strCache>
                <c:ptCount val="1"/>
                <c:pt idx="0">
                  <c:v>Elevi la 10 000 locuitori 
Учащиеся на 10 000 жителей
Students per 10 000 inhabitants</c:v>
                </c:pt>
              </c:strCache>
            </c:strRef>
          </c:tx>
          <c:spPr>
            <a:ln w="28575" cap="rnd">
              <a:solidFill>
                <a:srgbClr val="11AFB3"/>
              </a:solidFill>
              <a:round/>
            </a:ln>
            <a:effectLst/>
          </c:spPr>
          <c:marker>
            <c:symbol val="square"/>
            <c:size val="5"/>
            <c:spPr>
              <a:solidFill>
                <a:srgbClr val="11AFB3"/>
              </a:solidFill>
              <a:ln w="9525">
                <a:solidFill>
                  <a:srgbClr val="11AFB3"/>
                </a:solidFill>
              </a:ln>
              <a:effectLst/>
            </c:spPr>
          </c:marker>
          <c:dLbls>
            <c:spPr>
              <a:noFill/>
              <a:ln w="25400">
                <a:noFill/>
              </a:ln>
            </c:spPr>
            <c:txPr>
              <a:bodyPr rot="0" vert="horz"/>
              <a:lstStyle/>
              <a:p>
                <a:pPr>
                  <a:defRPr/>
                </a:pPr>
                <a:endParaRPr lang="ro-RO"/>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'23.~'!$B$2:$L$2</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'23.~'!$B$3:$L$3</c:f>
              <c:numCache>
                <c:formatCode>#,##0</c:formatCode>
                <c:ptCount val="11"/>
                <c:pt idx="0">
                  <c:v>105</c:v>
                </c:pt>
                <c:pt idx="1">
                  <c:v>108</c:v>
                </c:pt>
                <c:pt idx="2">
                  <c:v>107</c:v>
                </c:pt>
                <c:pt idx="3">
                  <c:v>109</c:v>
                </c:pt>
                <c:pt idx="4">
                  <c:v>108</c:v>
                </c:pt>
                <c:pt idx="5">
                  <c:v>109</c:v>
                </c:pt>
                <c:pt idx="6">
                  <c:v>113</c:v>
                </c:pt>
                <c:pt idx="7">
                  <c:v>119</c:v>
                </c:pt>
                <c:pt idx="8">
                  <c:v>126</c:v>
                </c:pt>
                <c:pt idx="9">
                  <c:v>133</c:v>
                </c:pt>
                <c:pt idx="10" formatCode="General">
                  <c:v>140</c:v>
                </c:pt>
              </c:numCache>
            </c:numRef>
          </c:val>
          <c:smooth val="0"/>
          <c:extLst>
            <c:ext xmlns:c16="http://schemas.microsoft.com/office/drawing/2014/chart" uri="{C3380CC4-5D6E-409C-BE32-E72D297353CC}">
              <c16:uniqueId val="{00000000-26D5-4C60-AE22-EEDD3B433A20}"/>
            </c:ext>
          </c:extLst>
        </c:ser>
        <c:ser>
          <c:idx val="2"/>
          <c:order val="1"/>
          <c:tx>
            <c:strRef>
              <c:f>'23.~'!$A$4</c:f>
              <c:strCache>
                <c:ptCount val="1"/>
                <c:pt idx="0">
                  <c:v>Absolvenți la 10 000 locuitori
Выпкскников на 10 000 жителей
Graduates per 10 000 inhabitants</c:v>
                </c:pt>
              </c:strCache>
            </c:strRef>
          </c:tx>
          <c:spPr>
            <a:ln>
              <a:solidFill>
                <a:srgbClr val="D1DB45"/>
              </a:solidFill>
            </a:ln>
          </c:spPr>
          <c:marker>
            <c:spPr>
              <a:solidFill>
                <a:srgbClr val="D1DB45"/>
              </a:solidFill>
              <a:ln>
                <a:solidFill>
                  <a:srgbClr val="D1DB45"/>
                </a:solid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'23.~'!$B$2:$L$2</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'23.~'!$B$4:$L$4</c:f>
              <c:numCache>
                <c:formatCode>#,##0</c:formatCode>
                <c:ptCount val="11"/>
                <c:pt idx="0">
                  <c:v>23</c:v>
                </c:pt>
                <c:pt idx="1">
                  <c:v>22</c:v>
                </c:pt>
                <c:pt idx="2">
                  <c:v>24</c:v>
                </c:pt>
                <c:pt idx="3">
                  <c:v>23</c:v>
                </c:pt>
                <c:pt idx="4">
                  <c:v>26</c:v>
                </c:pt>
                <c:pt idx="5">
                  <c:v>25</c:v>
                </c:pt>
                <c:pt idx="6">
                  <c:v>25</c:v>
                </c:pt>
                <c:pt idx="7">
                  <c:v>24</c:v>
                </c:pt>
                <c:pt idx="8">
                  <c:v>25</c:v>
                </c:pt>
                <c:pt idx="9">
                  <c:v>27</c:v>
                </c:pt>
                <c:pt idx="10" formatCode="General">
                  <c:v>27</c:v>
                </c:pt>
              </c:numCache>
            </c:numRef>
          </c:val>
          <c:smooth val="0"/>
          <c:extLst>
            <c:ext xmlns:c16="http://schemas.microsoft.com/office/drawing/2014/chart" uri="{C3380CC4-5D6E-409C-BE32-E72D297353CC}">
              <c16:uniqueId val="{00000001-26D5-4C60-AE22-EEDD3B433A20}"/>
            </c:ext>
          </c:extLst>
        </c:ser>
        <c:dLbls>
          <c:showLegendKey val="0"/>
          <c:showVal val="0"/>
          <c:showCatName val="0"/>
          <c:showSerName val="0"/>
          <c:showPercent val="0"/>
          <c:showBubbleSize val="0"/>
        </c:dLbls>
        <c:marker val="1"/>
        <c:smooth val="0"/>
        <c:axId val="61862272"/>
        <c:axId val="61864192"/>
      </c:lineChart>
      <c:catAx>
        <c:axId val="618622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vert="horz"/>
          <a:lstStyle/>
          <a:p>
            <a:pPr>
              <a:defRPr/>
            </a:pPr>
            <a:endParaRPr lang="ro-RO"/>
          </a:p>
        </c:txPr>
        <c:crossAx val="61864192"/>
        <c:crosses val="autoZero"/>
        <c:auto val="1"/>
        <c:lblAlgn val="ctr"/>
        <c:lblOffset val="100"/>
        <c:noMultiLvlLbl val="0"/>
      </c:catAx>
      <c:valAx>
        <c:axId val="61864192"/>
        <c:scaling>
          <c:orientation val="minMax"/>
        </c:scaling>
        <c:delete val="0"/>
        <c:axPos val="l"/>
        <c:numFmt formatCode="#,##0" sourceLinked="1"/>
        <c:majorTickMark val="out"/>
        <c:minorTickMark val="none"/>
        <c:tickLblPos val="nextTo"/>
        <c:spPr>
          <a:noFill/>
          <a:ln>
            <a:solidFill>
              <a:schemeClr val="tx1"/>
            </a:solidFill>
          </a:ln>
          <a:effectLst/>
        </c:spPr>
        <c:txPr>
          <a:bodyPr rot="-60000000" vert="horz"/>
          <a:lstStyle/>
          <a:p>
            <a:pPr>
              <a:defRPr/>
            </a:pPr>
            <a:endParaRPr lang="ro-RO"/>
          </a:p>
        </c:txPr>
        <c:crossAx val="61862272"/>
        <c:crosses val="autoZero"/>
        <c:crossBetween val="between"/>
        <c:majorUnit val="20"/>
      </c:valAx>
      <c:spPr>
        <a:noFill/>
        <a:ln w="25400">
          <a:noFill/>
        </a:ln>
      </c:spPr>
    </c:plotArea>
    <c:legend>
      <c:legendPos val="r"/>
      <c:layout>
        <c:manualLayout>
          <c:xMode val="edge"/>
          <c:yMode val="edge"/>
          <c:x val="5.6424976259586944E-2"/>
          <c:y val="0.79200000000000004"/>
          <c:w val="0.91969382713392467"/>
          <c:h val="0.17600000000000005"/>
        </c:manualLayout>
      </c:layout>
      <c:overlay val="0"/>
    </c:legend>
    <c:plotVisOnly val="1"/>
    <c:dispBlanksAs val="gap"/>
    <c:showDLblsOverMax val="0"/>
  </c:chart>
  <c:spPr>
    <a:solidFill>
      <a:schemeClr val="bg1"/>
    </a:solidFill>
    <a:ln w="9525" cap="flat" cmpd="sng" algn="ctr">
      <a:noFill/>
      <a:round/>
    </a:ln>
    <a:effectLst/>
  </c:spPr>
  <c:txPr>
    <a:bodyPr/>
    <a:lstStyle/>
    <a:p>
      <a:pPr>
        <a:defRPr sz="800">
          <a:latin typeface="Myriad Pro" panose="020B0503030403020204" pitchFamily="34" charset="0"/>
        </a:defRPr>
      </a:pPr>
      <a:endParaRPr lang="ro-RO"/>
    </a:p>
  </c:txPr>
  <c:printSettings>
    <c:headerFooter/>
    <c:pageMargins b="0.75000000000000056" l="0.70000000000000051" r="0.70000000000000051" t="0.75000000000000056" header="0.30000000000000027" footer="0.30000000000000027"/>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6.8277236531874202E-2"/>
          <c:y val="5.8167659171167049E-2"/>
          <c:w val="0.9008757811738457"/>
          <c:h val="0.74327314689112134"/>
        </c:manualLayout>
      </c:layout>
      <c:barChart>
        <c:barDir val="col"/>
        <c:grouping val="clustered"/>
        <c:varyColors val="0"/>
        <c:ser>
          <c:idx val="0"/>
          <c:order val="0"/>
          <c:tx>
            <c:strRef>
              <c:f>'25.~'!$A$27</c:f>
              <c:strCache>
                <c:ptCount val="1"/>
                <c:pt idx="0">
                  <c:v>Instutiții publice
Публичные учреждения 
Public institutions</c:v>
                </c:pt>
              </c:strCache>
            </c:strRef>
          </c:tx>
          <c:spPr>
            <a:solidFill>
              <a:srgbClr val="11AFB3"/>
            </a:solidFill>
            <a:ln>
              <a:solidFill>
                <a:sysClr val="windowText" lastClr="000000"/>
              </a:solidFill>
            </a:ln>
          </c:spPr>
          <c:invertIfNegative val="0"/>
          <c:dLbls>
            <c:dLbl>
              <c:idx val="1"/>
              <c:layout>
                <c:manualLayout>
                  <c:x val="0"/>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4A5-4C8C-B150-A7F1CAA046AD}"/>
                </c:ext>
              </c:extLst>
            </c:dLbl>
            <c:dLbl>
              <c:idx val="2"/>
              <c:layout>
                <c:manualLayout>
                  <c:x val="0"/>
                  <c:y val="-5.780346820809252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4A5-4C8C-B150-A7F1CAA046AD}"/>
                </c:ext>
              </c:extLst>
            </c:dLbl>
            <c:dLbl>
              <c:idx val="3"/>
              <c:layout>
                <c:manualLayout>
                  <c:x val="-6.6939740931260129E-17"/>
                  <c:y val="1.1560693641618517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4A5-4C8C-B150-A7F1CAA046AD}"/>
                </c:ext>
              </c:extLst>
            </c:dLbl>
            <c:dLbl>
              <c:idx val="4"/>
              <c:layout>
                <c:manualLayout>
                  <c:x val="-1.8256503879507089E-3"/>
                  <c:y val="1.1560693641618517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4A5-4C8C-B150-A7F1CAA046AD}"/>
                </c:ext>
              </c:extLst>
            </c:dLbl>
            <c:dLbl>
              <c:idx val="5"/>
              <c:layout>
                <c:manualLayout>
                  <c:x val="1.8256503879507089E-3"/>
                  <c:y val="1.1560693641618517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4A5-4C8C-B150-A7F1CAA046AD}"/>
                </c:ext>
              </c:extLst>
            </c:dLbl>
            <c:dLbl>
              <c:idx val="6"/>
              <c:layout>
                <c:manualLayout>
                  <c:x val="-1.4691289611711807E-3"/>
                  <c:y val="1.1406656359735865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4A5-4C8C-B150-A7F1CAA046AD}"/>
                </c:ext>
              </c:extLst>
            </c:dLbl>
            <c:dLbl>
              <c:idx val="7"/>
              <c:layout>
                <c:manualLayout>
                  <c:x val="0"/>
                  <c:y val="9.1324200913242125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4A5-4C8C-B150-A7F1CAA046AD}"/>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ro-R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'25.~'!$B$26:$L$26</c:f>
              <c:strCache>
                <c:ptCount val="11"/>
                <c:pt idx="0">
                  <c:v>2010/11</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'25.~'!$B$27:$L$27</c:f>
              <c:numCache>
                <c:formatCode>0.0</c:formatCode>
                <c:ptCount val="11"/>
                <c:pt idx="0">
                  <c:v>29.8</c:v>
                </c:pt>
                <c:pt idx="1">
                  <c:v>28.6</c:v>
                </c:pt>
                <c:pt idx="2">
                  <c:v>28.1</c:v>
                </c:pt>
                <c:pt idx="3">
                  <c:v>28</c:v>
                </c:pt>
                <c:pt idx="4">
                  <c:v>27.2</c:v>
                </c:pt>
                <c:pt idx="5">
                  <c:v>26.7</c:v>
                </c:pt>
                <c:pt idx="6" formatCode="General">
                  <c:v>27.2</c:v>
                </c:pt>
                <c:pt idx="7" formatCode="General">
                  <c:v>27.5</c:v>
                </c:pt>
                <c:pt idx="8" formatCode="General">
                  <c:v>27.7</c:v>
                </c:pt>
                <c:pt idx="9" formatCode="General">
                  <c:v>28.2</c:v>
                </c:pt>
                <c:pt idx="10" formatCode="General">
                  <c:v>28.8</c:v>
                </c:pt>
              </c:numCache>
            </c:numRef>
          </c:val>
          <c:extLst>
            <c:ext xmlns:c16="http://schemas.microsoft.com/office/drawing/2014/chart" uri="{C3380CC4-5D6E-409C-BE32-E72D297353CC}">
              <c16:uniqueId val="{00000007-54A5-4C8C-B150-A7F1CAA046AD}"/>
            </c:ext>
          </c:extLst>
        </c:ser>
        <c:ser>
          <c:idx val="1"/>
          <c:order val="1"/>
          <c:tx>
            <c:strRef>
              <c:f>'25.~'!$A$28</c:f>
              <c:strCache>
                <c:ptCount val="1"/>
                <c:pt idx="0">
                  <c:v>Alte
Другие
Other</c:v>
                </c:pt>
              </c:strCache>
            </c:strRef>
          </c:tx>
          <c:spPr>
            <a:solidFill>
              <a:srgbClr val="D1DB45"/>
            </a:solidFill>
            <a:ln>
              <a:solidFill>
                <a:sysClr val="windowText" lastClr="000000"/>
              </a:solidFill>
            </a:ln>
          </c:spPr>
          <c:invertIfNegative val="0"/>
          <c:dLbls>
            <c:spPr>
              <a:noFill/>
              <a:ln w="25400">
                <a:noFill/>
              </a:ln>
            </c:spPr>
            <c:txPr>
              <a:bodyPr/>
              <a:lstStyle/>
              <a:p>
                <a:pPr>
                  <a:defRPr sz="800" b="0" i="0" u="none" strike="noStrike" baseline="0">
                    <a:solidFill>
                      <a:srgbClr val="000000"/>
                    </a:solidFill>
                    <a:latin typeface="Arial"/>
                    <a:ea typeface="Arial"/>
                    <a:cs typeface="Arial"/>
                  </a:defRPr>
                </a:pPr>
                <a:endParaRPr lang="ro-R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'25.~'!$B$26:$L$26</c:f>
              <c:strCache>
                <c:ptCount val="11"/>
                <c:pt idx="0">
                  <c:v>2010/11</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'25.~'!$B$28:$L$28</c:f>
              <c:numCache>
                <c:formatCode>0.0</c:formatCode>
                <c:ptCount val="11"/>
                <c:pt idx="0">
                  <c:v>2.4</c:v>
                </c:pt>
                <c:pt idx="1">
                  <c:v>1.8</c:v>
                </c:pt>
                <c:pt idx="2">
                  <c:v>1.7</c:v>
                </c:pt>
                <c:pt idx="3">
                  <c:v>1.7</c:v>
                </c:pt>
                <c:pt idx="4">
                  <c:v>1.9</c:v>
                </c:pt>
                <c:pt idx="5">
                  <c:v>2.2000000000000002</c:v>
                </c:pt>
                <c:pt idx="6" formatCode="General">
                  <c:v>2.6</c:v>
                </c:pt>
                <c:pt idx="7" formatCode="General">
                  <c:v>3.5</c:v>
                </c:pt>
                <c:pt idx="8" formatCode="General">
                  <c:v>3.8</c:v>
                </c:pt>
                <c:pt idx="9" formatCode="General">
                  <c:v>4.0999999999999996</c:v>
                </c:pt>
                <c:pt idx="10" formatCode="General">
                  <c:v>4.5</c:v>
                </c:pt>
              </c:numCache>
            </c:numRef>
          </c:val>
          <c:extLst>
            <c:ext xmlns:c16="http://schemas.microsoft.com/office/drawing/2014/chart" uri="{C3380CC4-5D6E-409C-BE32-E72D297353CC}">
              <c16:uniqueId val="{00000008-54A5-4C8C-B150-A7F1CAA046AD}"/>
            </c:ext>
          </c:extLst>
        </c:ser>
        <c:dLbls>
          <c:showLegendKey val="0"/>
          <c:showVal val="0"/>
          <c:showCatName val="0"/>
          <c:showSerName val="0"/>
          <c:showPercent val="0"/>
          <c:showBubbleSize val="0"/>
        </c:dLbls>
        <c:gapWidth val="50"/>
        <c:axId val="62957440"/>
        <c:axId val="62958976"/>
      </c:barChart>
      <c:catAx>
        <c:axId val="62957440"/>
        <c:scaling>
          <c:orientation val="minMax"/>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o-RO"/>
          </a:p>
        </c:txPr>
        <c:crossAx val="62958976"/>
        <c:crosses val="autoZero"/>
        <c:auto val="1"/>
        <c:lblAlgn val="ctr"/>
        <c:lblOffset val="100"/>
        <c:tickLblSkip val="1"/>
        <c:tickMarkSkip val="1"/>
        <c:noMultiLvlLbl val="0"/>
      </c:catAx>
      <c:valAx>
        <c:axId val="62958976"/>
        <c:scaling>
          <c:orientation val="minMax"/>
          <c:max val="35"/>
        </c:scaling>
        <c:delete val="0"/>
        <c:axPos val="l"/>
        <c:title>
          <c:tx>
            <c:rich>
              <a:bodyPr/>
              <a:lstStyle/>
              <a:p>
                <a:pPr>
                  <a:defRPr sz="800" b="0" i="0" u="none" strike="noStrike" baseline="0">
                    <a:solidFill>
                      <a:srgbClr val="000000"/>
                    </a:solidFill>
                    <a:latin typeface="Arial"/>
                    <a:ea typeface="Arial"/>
                    <a:cs typeface="Arial"/>
                  </a:defRPr>
                </a:pPr>
                <a:r>
                  <a:rPr lang="en-US"/>
                  <a:t>mii persoane/</a:t>
                </a:r>
                <a:r>
                  <a:rPr lang="ru-RU"/>
                  <a:t>тыс. человек/</a:t>
                </a:r>
                <a:r>
                  <a:rPr lang="en-US"/>
                  <a:t>thou.persons</a:t>
                </a:r>
              </a:p>
            </c:rich>
          </c:tx>
          <c:overlay val="0"/>
          <c:spPr>
            <a:noFill/>
            <a:ln w="25400">
              <a:noFill/>
            </a:ln>
          </c:spPr>
        </c:title>
        <c:numFmt formatCode="0.0"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o-RO"/>
          </a:p>
        </c:txPr>
        <c:crossAx val="62957440"/>
        <c:crosses val="autoZero"/>
        <c:crossBetween val="between"/>
        <c:majorUnit val="5"/>
      </c:valAx>
    </c:plotArea>
    <c:legend>
      <c:legendPos val="r"/>
      <c:layout>
        <c:manualLayout>
          <c:xMode val="edge"/>
          <c:yMode val="edge"/>
          <c:x val="0.12235649546827794"/>
          <c:y val="0.86223277909738716"/>
          <c:w val="0.79003021148036245"/>
          <c:h val="0.12826603325415675"/>
        </c:manualLayout>
      </c:layout>
      <c:overlay val="0"/>
      <c:txPr>
        <a:bodyPr/>
        <a:lstStyle/>
        <a:p>
          <a:pPr>
            <a:defRPr sz="675" b="0" i="0" u="none" strike="noStrike" baseline="0">
              <a:solidFill>
                <a:srgbClr val="000000"/>
              </a:solidFill>
              <a:latin typeface="Arial"/>
              <a:ea typeface="Arial"/>
              <a:cs typeface="Arial"/>
            </a:defRPr>
          </a:pPr>
          <a:endParaRPr lang="ro-RO"/>
        </a:p>
      </c:txPr>
    </c:legend>
    <c:plotVisOnly val="1"/>
    <c:dispBlanksAs val="gap"/>
    <c:showDLblsOverMax val="0"/>
  </c:chart>
  <c:txPr>
    <a:bodyPr/>
    <a:lstStyle/>
    <a:p>
      <a:pPr>
        <a:defRPr sz="800" b="0" i="0" u="none" strike="noStrike" baseline="0">
          <a:solidFill>
            <a:srgbClr val="000000"/>
          </a:solidFill>
          <a:latin typeface="Arial"/>
          <a:ea typeface="Arial"/>
          <a:cs typeface="Arial"/>
        </a:defRPr>
      </a:pPr>
      <a:endParaRPr lang="ro-RO"/>
    </a:p>
  </c:txPr>
  <c:printSettings>
    <c:headerFooter alignWithMargins="0"/>
    <c:pageMargins b="1" l="0.75000000000000056" r="0.75000000000000056" t="1" header="0.5" footer="0.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29011651321373"/>
          <c:y val="5.7208237986270033E-2"/>
          <c:w val="0.83535284504531249"/>
          <c:h val="0.67336093626594562"/>
        </c:manualLayout>
      </c:layout>
      <c:barChart>
        <c:barDir val="col"/>
        <c:grouping val="clustered"/>
        <c:varyColors val="0"/>
        <c:ser>
          <c:idx val="1"/>
          <c:order val="0"/>
          <c:tx>
            <c:strRef>
              <c:f>'26.~'!$A$23</c:f>
              <c:strCache>
                <c:ptCount val="1"/>
                <c:pt idx="0">
                  <c:v>Numărul total de elevi 
Общая численность учащихся 
Total number of students</c:v>
                </c:pt>
              </c:strCache>
            </c:strRef>
          </c:tx>
          <c:spPr>
            <a:solidFill>
              <a:srgbClr val="11AFB3"/>
            </a:solidFill>
            <a:ln w="12700">
              <a:solidFill>
                <a:srgbClr val="000000"/>
              </a:solidFill>
              <a:prstDash val="solid"/>
            </a:ln>
          </c:spPr>
          <c:invertIfNegative val="0"/>
          <c:dLbls>
            <c:dLbl>
              <c:idx val="0"/>
              <c:layout>
                <c:manualLayout>
                  <c:x val="-2.123142250530805E-3"/>
                  <c:y val="0.47371032026014664"/>
                </c:manualLayout>
              </c:layout>
              <c:spPr>
                <a:noFill/>
                <a:ln w="25400">
                  <a:noFill/>
                </a:ln>
              </c:spPr>
              <c:txPr>
                <a:bodyPr/>
                <a:lstStyle/>
                <a:p>
                  <a:pPr>
                    <a:defRPr/>
                  </a:pPr>
                  <a:endParaRPr lang="ro-RO"/>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4D6-4A33-99C5-57FDDCA523EA}"/>
                </c:ext>
              </c:extLst>
            </c:dLbl>
            <c:dLbl>
              <c:idx val="1"/>
              <c:layout>
                <c:manualLayout>
                  <c:x val="2.123142250530789E-3"/>
                  <c:y val="0.33155944432731249"/>
                </c:manualLayout>
              </c:layout>
              <c:spPr>
                <a:noFill/>
                <a:ln w="25400">
                  <a:noFill/>
                </a:ln>
              </c:spPr>
              <c:txPr>
                <a:bodyPr/>
                <a:lstStyle/>
                <a:p>
                  <a:pPr>
                    <a:defRPr/>
                  </a:pPr>
                  <a:endParaRPr lang="ro-RO"/>
                </a:p>
              </c:txPr>
              <c:dLblPos val="outEnd"/>
              <c:showLegendKey val="0"/>
              <c:showVal val="1"/>
              <c:showCatName val="0"/>
              <c:showSerName val="0"/>
              <c:showPercent val="0"/>
              <c:showBubbleSize val="0"/>
              <c:extLst>
                <c:ext xmlns:c15="http://schemas.microsoft.com/office/drawing/2012/chart" uri="{CE6537A1-D6FC-4f65-9D91-7224C49458BB}">
                  <c15:layout>
                    <c:manualLayout>
                      <c:w val="4.3906581740976648E-2"/>
                      <c:h val="9.4165827837828509E-2"/>
                    </c:manualLayout>
                  </c15:layout>
                </c:ext>
                <c:ext xmlns:c16="http://schemas.microsoft.com/office/drawing/2014/chart" uri="{C3380CC4-5D6E-409C-BE32-E72D297353CC}">
                  <c16:uniqueId val="{00000001-84D6-4A33-99C5-57FDDCA523EA}"/>
                </c:ext>
              </c:extLst>
            </c:dLbl>
            <c:dLbl>
              <c:idx val="2"/>
              <c:layout>
                <c:manualLayout>
                  <c:x val="-3.8923824941717324E-17"/>
                  <c:y val="0.24105882352941191"/>
                </c:manualLayout>
              </c:layout>
              <c:spPr>
                <a:noFill/>
                <a:ln w="25400">
                  <a:noFill/>
                </a:ln>
              </c:spPr>
              <c:txPr>
                <a:bodyPr/>
                <a:lstStyle/>
                <a:p>
                  <a:pPr>
                    <a:defRPr/>
                  </a:pPr>
                  <a:endParaRPr lang="ro-RO"/>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4D6-4A33-99C5-57FDDCA523EA}"/>
                </c:ext>
              </c:extLst>
            </c:dLbl>
            <c:dLbl>
              <c:idx val="3"/>
              <c:layout>
                <c:manualLayout>
                  <c:x val="-7.7847649883434352E-17"/>
                  <c:y val="0.21762261796128538"/>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3CB-49F7-ABDA-BA0694145818}"/>
                </c:ext>
              </c:extLst>
            </c:dLbl>
            <c:dLbl>
              <c:idx val="4"/>
              <c:layout>
                <c:manualLayout>
                  <c:x val="0"/>
                  <c:y val="0.1518374271316443"/>
                </c:manualLayout>
              </c:layout>
              <c:spPr>
                <a:noFill/>
                <a:ln w="25400">
                  <a:noFill/>
                </a:ln>
              </c:spPr>
              <c:txPr>
                <a:bodyPr/>
                <a:lstStyle/>
                <a:p>
                  <a:pPr>
                    <a:defRPr/>
                  </a:pPr>
                  <a:endParaRPr lang="ro-RO"/>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4D6-4A33-99C5-57FDDCA523EA}"/>
                </c:ext>
              </c:extLst>
            </c:dLbl>
            <c:dLbl>
              <c:idx val="5"/>
              <c:layout>
                <c:manualLayout>
                  <c:x val="0"/>
                  <c:y val="0.14289786357350492"/>
                </c:manualLayout>
              </c:layout>
              <c:spPr>
                <a:noFill/>
                <a:ln w="25400">
                  <a:noFill/>
                </a:ln>
              </c:spPr>
              <c:txPr>
                <a:bodyPr/>
                <a:lstStyle/>
                <a:p>
                  <a:pPr>
                    <a:defRPr/>
                  </a:pPr>
                  <a:endParaRPr lang="ro-RO"/>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4D6-4A33-99C5-57FDDCA523EA}"/>
                </c:ext>
              </c:extLst>
            </c:dLbl>
            <c:dLbl>
              <c:idx val="6"/>
              <c:layout>
                <c:manualLayout>
                  <c:x val="0"/>
                  <c:y val="0.23753500346506864"/>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3CB-49F7-ABDA-BA0694145818}"/>
                </c:ext>
              </c:extLst>
            </c:dLbl>
            <c:dLbl>
              <c:idx val="7"/>
              <c:layout>
                <c:manualLayout>
                  <c:x val="-4.246284501061571E-3"/>
                  <c:y val="0.35700931648776885"/>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3CB-49F7-ABDA-BA0694145818}"/>
                </c:ext>
              </c:extLst>
            </c:dLbl>
            <c:dLbl>
              <c:idx val="8"/>
              <c:layout>
                <c:manualLayout>
                  <c:x val="0"/>
                  <c:y val="0.4127639958983621"/>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3CB-49F7-ABDA-BA0694145818}"/>
                </c:ext>
              </c:extLst>
            </c:dLbl>
            <c:dLbl>
              <c:idx val="9"/>
              <c:layout>
                <c:manualLayout>
                  <c:x val="0"/>
                  <c:y val="0.48643966547192352"/>
                </c:manualLayout>
              </c:layout>
              <c:spPr>
                <a:noFill/>
                <a:ln w="25400">
                  <a:noFill/>
                </a:ln>
              </c:spPr>
              <c:txPr>
                <a:bodyPr wrap="square" lIns="38100" tIns="19050" rIns="38100" bIns="19050" anchor="ctr">
                  <a:noAutofit/>
                </a:bodyPr>
                <a:lstStyle/>
                <a:p>
                  <a:pPr>
                    <a:defRPr/>
                  </a:pPr>
                  <a:endParaRPr lang="ro-RO"/>
                </a:p>
              </c:txPr>
              <c:dLblPos val="outEnd"/>
              <c:showLegendKey val="0"/>
              <c:showVal val="1"/>
              <c:showCatName val="0"/>
              <c:showSerName val="0"/>
              <c:showPercent val="0"/>
              <c:showBubbleSize val="0"/>
              <c:extLst>
                <c:ext xmlns:c15="http://schemas.microsoft.com/office/drawing/2012/chart" uri="{CE6537A1-D6FC-4f65-9D91-7224C49458BB}">
                  <c15:layout>
                    <c:manualLayout>
                      <c:w val="4.3906581740976648E-2"/>
                      <c:h val="6.6288488132531811E-2"/>
                    </c:manualLayout>
                  </c15:layout>
                </c:ext>
                <c:ext xmlns:c16="http://schemas.microsoft.com/office/drawing/2014/chart" uri="{C3380CC4-5D6E-409C-BE32-E72D297353CC}">
                  <c16:uniqueId val="{00000007-73CB-49F7-ABDA-BA0694145818}"/>
                </c:ext>
              </c:extLst>
            </c:dLbl>
            <c:dLbl>
              <c:idx val="10"/>
              <c:layout>
                <c:manualLayout>
                  <c:x val="-1.8832438938763227E-3"/>
                  <c:y val="0.5720630799286289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D16-496D-ACE8-930B48106166}"/>
                </c:ext>
              </c:extLst>
            </c:dLbl>
            <c:dLbl>
              <c:idx val="11"/>
              <c:layout>
                <c:manualLayout>
                  <c:x val="-1.381026105276745E-16"/>
                  <c:y val="0.1691358024691358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925-4DA8-9C2D-AD653967C4C7}"/>
                </c:ext>
              </c:extLst>
            </c:dLbl>
            <c:dLbl>
              <c:idx val="12"/>
              <c:layout>
                <c:manualLayout>
                  <c:x val="0"/>
                  <c:y val="0.2216050950620419"/>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D16-496D-ACE8-930B48106166}"/>
                </c:ext>
              </c:extLst>
            </c:dLbl>
            <c:spPr>
              <a:noFill/>
              <a:ln w="25400">
                <a:noFill/>
              </a:ln>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'26.~'!$B$22:$L$22</c:f>
              <c:strCache>
                <c:ptCount val="11"/>
                <c:pt idx="0">
                  <c:v>2010/11</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'26.~'!$B$23:$L$23</c:f>
              <c:numCache>
                <c:formatCode>General</c:formatCode>
                <c:ptCount val="11"/>
                <c:pt idx="0">
                  <c:v>32.200000000000003</c:v>
                </c:pt>
                <c:pt idx="1">
                  <c:v>30.4</c:v>
                </c:pt>
                <c:pt idx="2">
                  <c:v>29.8</c:v>
                </c:pt>
                <c:pt idx="3">
                  <c:v>29.6</c:v>
                </c:pt>
                <c:pt idx="4" formatCode="0.0">
                  <c:v>29</c:v>
                </c:pt>
                <c:pt idx="5" formatCode="0.0">
                  <c:v>28.9</c:v>
                </c:pt>
                <c:pt idx="6" formatCode="0.0">
                  <c:v>29.8</c:v>
                </c:pt>
                <c:pt idx="7" formatCode="0.0">
                  <c:v>31</c:v>
                </c:pt>
                <c:pt idx="8" formatCode="0.0">
                  <c:v>31.6</c:v>
                </c:pt>
                <c:pt idx="9">
                  <c:v>32.299999999999997</c:v>
                </c:pt>
                <c:pt idx="10">
                  <c:v>33.299999999999997</c:v>
                </c:pt>
              </c:numCache>
            </c:numRef>
          </c:val>
          <c:extLst>
            <c:ext xmlns:c16="http://schemas.microsoft.com/office/drawing/2014/chart" uri="{C3380CC4-5D6E-409C-BE32-E72D297353CC}">
              <c16:uniqueId val="{00000005-84D6-4A33-99C5-57FDDCA523EA}"/>
            </c:ext>
          </c:extLst>
        </c:ser>
        <c:dLbls>
          <c:showLegendKey val="0"/>
          <c:showVal val="0"/>
          <c:showCatName val="0"/>
          <c:showSerName val="0"/>
          <c:showPercent val="0"/>
          <c:showBubbleSize val="0"/>
        </c:dLbls>
        <c:gapWidth val="100"/>
        <c:axId val="63032704"/>
        <c:axId val="63063168"/>
      </c:barChart>
      <c:lineChart>
        <c:grouping val="standard"/>
        <c:varyColors val="0"/>
        <c:ser>
          <c:idx val="0"/>
          <c:order val="1"/>
          <c:tx>
            <c:strRef>
              <c:f>'26.~'!$A$24</c:f>
              <c:strCache>
                <c:ptCount val="1"/>
                <c:pt idx="0">
                  <c:v>Ponderea elevilor în bază de contract 
Удельный вес учащихся на контрактной основе 
Share of students on a contract basis</c:v>
                </c:pt>
              </c:strCache>
            </c:strRef>
          </c:tx>
          <c:spPr>
            <a:ln w="12700">
              <a:solidFill>
                <a:srgbClr val="D1DB45"/>
              </a:solidFill>
              <a:prstDash val="solid"/>
            </a:ln>
          </c:spPr>
          <c:marker>
            <c:symbol val="diamond"/>
            <c:size val="5"/>
            <c:spPr>
              <a:solidFill>
                <a:srgbClr val="D1DB45"/>
              </a:solidFill>
              <a:ln>
                <a:solidFill>
                  <a:srgbClr val="D1DB45"/>
                </a:solidFill>
                <a:prstDash val="solid"/>
              </a:ln>
            </c:spPr>
          </c:marker>
          <c:dLbls>
            <c:dLbl>
              <c:idx val="11"/>
              <c:layout>
                <c:manualLayout>
                  <c:x val="-3.1433966455625906E-2"/>
                  <c:y val="-9.850641429677921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925-4DA8-9C2D-AD653967C4C7}"/>
                </c:ext>
              </c:extLst>
            </c:dLbl>
            <c:dLbl>
              <c:idx val="12"/>
              <c:layout>
                <c:manualLayout>
                  <c:x val="-3.740975230478729E-2"/>
                  <c:y val="-0.16456598839123604"/>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D16-496D-ACE8-930B48106166}"/>
                </c:ext>
              </c:extLst>
            </c:dLbl>
            <c:spPr>
              <a:no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'26.~'!$B$22:$L$22</c:f>
              <c:strCache>
                <c:ptCount val="11"/>
                <c:pt idx="0">
                  <c:v>2010/11</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'26.~'!$B$24:$L$24</c:f>
              <c:numCache>
                <c:formatCode>0.0</c:formatCode>
                <c:ptCount val="11"/>
                <c:pt idx="0">
                  <c:v>41.9</c:v>
                </c:pt>
                <c:pt idx="1">
                  <c:v>47</c:v>
                </c:pt>
                <c:pt idx="2" formatCode="General">
                  <c:v>48.5</c:v>
                </c:pt>
                <c:pt idx="3" formatCode="General">
                  <c:v>50.8</c:v>
                </c:pt>
                <c:pt idx="4" formatCode="General">
                  <c:v>52.3</c:v>
                </c:pt>
                <c:pt idx="5" formatCode="General">
                  <c:v>53.8</c:v>
                </c:pt>
                <c:pt idx="6" formatCode="General">
                  <c:v>55.2</c:v>
                </c:pt>
                <c:pt idx="7" formatCode="General">
                  <c:v>56.5</c:v>
                </c:pt>
                <c:pt idx="8" formatCode="General">
                  <c:v>56.6</c:v>
                </c:pt>
                <c:pt idx="9" formatCode="General">
                  <c:v>57.4</c:v>
                </c:pt>
                <c:pt idx="10" formatCode="General">
                  <c:v>58.3</c:v>
                </c:pt>
              </c:numCache>
            </c:numRef>
          </c:val>
          <c:smooth val="0"/>
          <c:extLst>
            <c:ext xmlns:c16="http://schemas.microsoft.com/office/drawing/2014/chart" uri="{C3380CC4-5D6E-409C-BE32-E72D297353CC}">
              <c16:uniqueId val="{00000006-84D6-4A33-99C5-57FDDCA523EA}"/>
            </c:ext>
          </c:extLst>
        </c:ser>
        <c:dLbls>
          <c:showLegendKey val="0"/>
          <c:showVal val="0"/>
          <c:showCatName val="0"/>
          <c:showSerName val="0"/>
          <c:showPercent val="0"/>
          <c:showBubbleSize val="0"/>
        </c:dLbls>
        <c:marker val="1"/>
        <c:smooth val="0"/>
        <c:axId val="63065088"/>
        <c:axId val="63066880"/>
      </c:lineChart>
      <c:catAx>
        <c:axId val="63032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ro-RO"/>
          </a:p>
        </c:txPr>
        <c:crossAx val="63063168"/>
        <c:crosses val="autoZero"/>
        <c:auto val="0"/>
        <c:lblAlgn val="ctr"/>
        <c:lblOffset val="100"/>
        <c:tickLblSkip val="1"/>
        <c:tickMarkSkip val="1"/>
        <c:noMultiLvlLbl val="0"/>
      </c:catAx>
      <c:valAx>
        <c:axId val="63063168"/>
        <c:scaling>
          <c:orientation val="minMax"/>
          <c:min val="27"/>
        </c:scaling>
        <c:delete val="0"/>
        <c:axPos val="l"/>
        <c:majorGridlines/>
        <c:title>
          <c:tx>
            <c:rich>
              <a:bodyPr/>
              <a:lstStyle/>
              <a:p>
                <a:pPr>
                  <a:defRPr sz="800" b="0" i="0" u="none" strike="noStrike" baseline="0">
                    <a:solidFill>
                      <a:srgbClr val="000000"/>
                    </a:solidFill>
                    <a:latin typeface="Myriad Pro"/>
                    <a:ea typeface="Myriad Pro"/>
                    <a:cs typeface="Myriad Pro"/>
                  </a:defRPr>
                </a:pPr>
                <a:r>
                  <a:rPr lang="en-US"/>
                  <a:t>mii persoane / </a:t>
                </a:r>
                <a:r>
                  <a:rPr lang="ru-RU"/>
                  <a:t>тысяч человек / </a:t>
                </a:r>
                <a:r>
                  <a:rPr lang="en-US"/>
                  <a:t>thou</a:t>
                </a:r>
                <a:r>
                  <a:rPr lang="ru-RU"/>
                  <a:t>.</a:t>
                </a:r>
                <a:r>
                  <a:rPr lang="en-US"/>
                  <a:t> persons</a:t>
                </a:r>
              </a:p>
            </c:rich>
          </c:tx>
          <c:layout>
            <c:manualLayout>
              <c:xMode val="edge"/>
              <c:yMode val="edge"/>
              <c:x val="4.6000300917799289E-3"/>
              <c:y val="7.7239410229528682E-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a:pPr>
            <a:endParaRPr lang="ro-RO"/>
          </a:p>
        </c:txPr>
        <c:crossAx val="63032704"/>
        <c:crosses val="autoZero"/>
        <c:crossBetween val="between"/>
      </c:valAx>
      <c:catAx>
        <c:axId val="63065088"/>
        <c:scaling>
          <c:orientation val="minMax"/>
        </c:scaling>
        <c:delete val="1"/>
        <c:axPos val="b"/>
        <c:numFmt formatCode="General" sourceLinked="1"/>
        <c:majorTickMark val="out"/>
        <c:minorTickMark val="none"/>
        <c:tickLblPos val="none"/>
        <c:crossAx val="63066880"/>
        <c:crosses val="autoZero"/>
        <c:auto val="0"/>
        <c:lblAlgn val="ctr"/>
        <c:lblOffset val="100"/>
        <c:noMultiLvlLbl val="0"/>
      </c:catAx>
      <c:valAx>
        <c:axId val="63066880"/>
        <c:scaling>
          <c:orientation val="minMax"/>
          <c:max val="100"/>
          <c:min val="0"/>
        </c:scaling>
        <c:delete val="0"/>
        <c:axPos val="r"/>
        <c:title>
          <c:tx>
            <c:rich>
              <a:bodyPr/>
              <a:lstStyle/>
              <a:p>
                <a:pPr>
                  <a:defRPr/>
                </a:pPr>
                <a:r>
                  <a:rPr lang="ru-RU"/>
                  <a:t>%</a:t>
                </a:r>
              </a:p>
            </c:rich>
          </c:tx>
          <c:layout>
            <c:manualLayout>
              <c:xMode val="edge"/>
              <c:yMode val="edge"/>
              <c:x val="0.96964157346573721"/>
              <c:y val="0.41418750418237377"/>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a:pPr>
            <a:endParaRPr lang="ro-RO"/>
          </a:p>
        </c:txPr>
        <c:crossAx val="63065088"/>
        <c:crosses val="max"/>
        <c:crossBetween val="between"/>
        <c:majorUnit val="20"/>
        <c:minorUnit val="2"/>
      </c:valAx>
      <c:spPr>
        <a:noFill/>
        <a:ln w="25400">
          <a:noFill/>
        </a:ln>
      </c:spPr>
    </c:plotArea>
    <c:legend>
      <c:legendPos val="r"/>
      <c:layout>
        <c:manualLayout>
          <c:xMode val="edge"/>
          <c:yMode val="edge"/>
          <c:x val="0.11305732484076433"/>
          <c:y val="0.83002832861189801"/>
          <c:w val="0.76273885350318471"/>
          <c:h val="0.14730878186968843"/>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yriad Pro" panose="020B0503030403020204" pitchFamily="34" charset="0"/>
          <a:ea typeface="Arial"/>
          <a:cs typeface="Arial"/>
        </a:defRPr>
      </a:pPr>
      <a:endParaRPr lang="ro-RO"/>
    </a:p>
  </c:txPr>
  <c:printSettings>
    <c:headerFooter alignWithMargins="0"/>
    <c:pageMargins b="1" l="0.75000000000000056" r="0.75000000000000056"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7.0736578604482889E-2"/>
          <c:y val="8.5312112689635386E-2"/>
          <c:w val="0.91376087885061652"/>
          <c:h val="0.73561003456128327"/>
        </c:manualLayout>
      </c:layout>
      <c:barChart>
        <c:barDir val="col"/>
        <c:grouping val="clustered"/>
        <c:varyColors val="0"/>
        <c:ser>
          <c:idx val="0"/>
          <c:order val="0"/>
          <c:tx>
            <c:strRef>
              <c:f>'33.~'!$A$26</c:f>
              <c:strCache>
                <c:ptCount val="1"/>
                <c:pt idx="0">
                  <c:v>Instutiții publice
Публичные учреждения 
Public institutions</c:v>
                </c:pt>
              </c:strCache>
            </c:strRef>
          </c:tx>
          <c:spPr>
            <a:solidFill>
              <a:srgbClr val="11AFB3"/>
            </a:solidFill>
            <a:ln>
              <a:solidFill>
                <a:sysClr val="windowText" lastClr="000000"/>
              </a:solidFill>
            </a:ln>
          </c:spPr>
          <c:invertIfNegative val="0"/>
          <c:dLbls>
            <c:dLbl>
              <c:idx val="0"/>
              <c:layout>
                <c:manualLayout>
                  <c:x val="-1.9682208445053885E-3"/>
                  <c:y val="4.0649522390263804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B25-4034-9673-1464A6BFA441}"/>
                </c:ext>
              </c:extLst>
            </c:dLbl>
            <c:dLbl>
              <c:idx val="4"/>
              <c:layout>
                <c:manualLayout>
                  <c:x val="1.27419845999913E-3"/>
                  <c:y val="-9.4599877143016868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B25-4034-9673-1464A6BFA441}"/>
                </c:ext>
              </c:extLst>
            </c:dLbl>
            <c:spPr>
              <a:noFill/>
              <a:ln w="25400">
                <a:noFill/>
              </a:ln>
            </c:spPr>
            <c:txPr>
              <a:bodyPr/>
              <a:lstStyle/>
              <a:p>
                <a:pPr>
                  <a:defRPr sz="800" b="0" i="0" u="none" strike="noStrike" baseline="0">
                    <a:solidFill>
                      <a:srgbClr val="000000"/>
                    </a:solidFill>
                    <a:latin typeface="Arial"/>
                    <a:ea typeface="Arial"/>
                    <a:cs typeface="Arial"/>
                  </a:defRPr>
                </a:pPr>
                <a:endParaRPr lang="ro-R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'33.~'!$B$25:$L$25</c:f>
              <c:strCache>
                <c:ptCount val="11"/>
                <c:pt idx="0">
                  <c:v>2010/11</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'33.~'!$B$26:$L$26</c:f>
              <c:numCache>
                <c:formatCode>General</c:formatCode>
                <c:ptCount val="11"/>
                <c:pt idx="0">
                  <c:v>88.8</c:v>
                </c:pt>
                <c:pt idx="1">
                  <c:v>66.900000000000006</c:v>
                </c:pt>
                <c:pt idx="2">
                  <c:v>62.1</c:v>
                </c:pt>
                <c:pt idx="3">
                  <c:v>55.3</c:v>
                </c:pt>
                <c:pt idx="4">
                  <c:v>50.6</c:v>
                </c:pt>
                <c:pt idx="5">
                  <c:v>47.7</c:v>
                </c:pt>
                <c:pt idx="6">
                  <c:v>49.5</c:v>
                </c:pt>
                <c:pt idx="7">
                  <c:v>50.2</c:v>
                </c:pt>
                <c:pt idx="8">
                  <c:v>47.9</c:v>
                </c:pt>
                <c:pt idx="9">
                  <c:v>47.1</c:v>
                </c:pt>
                <c:pt idx="10">
                  <c:v>49.7</c:v>
                </c:pt>
              </c:numCache>
            </c:numRef>
          </c:val>
          <c:extLst>
            <c:ext xmlns:c16="http://schemas.microsoft.com/office/drawing/2014/chart" uri="{C3380CC4-5D6E-409C-BE32-E72D297353CC}">
              <c16:uniqueId val="{00000002-1B25-4034-9673-1464A6BFA441}"/>
            </c:ext>
          </c:extLst>
        </c:ser>
        <c:ser>
          <c:idx val="1"/>
          <c:order val="1"/>
          <c:tx>
            <c:strRef>
              <c:f>'33.~'!$A$27</c:f>
              <c:strCache>
                <c:ptCount val="1"/>
                <c:pt idx="0">
                  <c:v>Alte
Другие
Other</c:v>
                </c:pt>
              </c:strCache>
            </c:strRef>
          </c:tx>
          <c:spPr>
            <a:solidFill>
              <a:srgbClr val="D1DB45"/>
            </a:solidFill>
            <a:ln>
              <a:solidFill>
                <a:sysClr val="windowText" lastClr="000000"/>
              </a:solidFill>
            </a:ln>
          </c:spPr>
          <c:invertIfNegative val="0"/>
          <c:dLbls>
            <c:spPr>
              <a:noFill/>
              <a:ln w="25400">
                <a:noFill/>
              </a:ln>
            </c:spPr>
            <c:txPr>
              <a:bodyPr/>
              <a:lstStyle/>
              <a:p>
                <a:pPr>
                  <a:defRPr sz="800" b="0" i="0" u="none" strike="noStrike" baseline="0">
                    <a:solidFill>
                      <a:srgbClr val="000000"/>
                    </a:solidFill>
                    <a:latin typeface="Arial"/>
                    <a:ea typeface="Arial"/>
                    <a:cs typeface="Arial"/>
                  </a:defRPr>
                </a:pPr>
                <a:endParaRPr lang="ro-R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'33.~'!$B$25:$L$25</c:f>
              <c:strCache>
                <c:ptCount val="11"/>
                <c:pt idx="0">
                  <c:v>2010/11</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'33.~'!$B$27:$L$27</c:f>
              <c:numCache>
                <c:formatCode>0.0</c:formatCode>
                <c:ptCount val="11"/>
                <c:pt idx="0">
                  <c:v>19</c:v>
                </c:pt>
                <c:pt idx="1">
                  <c:v>14.7</c:v>
                </c:pt>
                <c:pt idx="2">
                  <c:v>12.6</c:v>
                </c:pt>
                <c:pt idx="3">
                  <c:v>10.199999999999999</c:v>
                </c:pt>
                <c:pt idx="4">
                  <c:v>10</c:v>
                </c:pt>
                <c:pt idx="5">
                  <c:v>9.1</c:v>
                </c:pt>
                <c:pt idx="6" formatCode="General">
                  <c:v>9.5</c:v>
                </c:pt>
                <c:pt idx="7" formatCode="General">
                  <c:v>9.4</c:v>
                </c:pt>
                <c:pt idx="8" formatCode="General">
                  <c:v>8.8000000000000007</c:v>
                </c:pt>
                <c:pt idx="9" formatCode="General">
                  <c:v>9.4</c:v>
                </c:pt>
                <c:pt idx="10" formatCode="General">
                  <c:v>9.1999999999999993</c:v>
                </c:pt>
              </c:numCache>
            </c:numRef>
          </c:val>
          <c:extLst>
            <c:ext xmlns:c16="http://schemas.microsoft.com/office/drawing/2014/chart" uri="{C3380CC4-5D6E-409C-BE32-E72D297353CC}">
              <c16:uniqueId val="{00000003-1B25-4034-9673-1464A6BFA441}"/>
            </c:ext>
          </c:extLst>
        </c:ser>
        <c:dLbls>
          <c:showLegendKey val="0"/>
          <c:showVal val="0"/>
          <c:showCatName val="0"/>
          <c:showSerName val="0"/>
          <c:showPercent val="0"/>
          <c:showBubbleSize val="0"/>
        </c:dLbls>
        <c:gapWidth val="55"/>
        <c:axId val="63129856"/>
        <c:axId val="63172608"/>
      </c:barChart>
      <c:catAx>
        <c:axId val="63129856"/>
        <c:scaling>
          <c:orientation val="minMax"/>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o-RO"/>
          </a:p>
        </c:txPr>
        <c:crossAx val="63172608"/>
        <c:crosses val="autoZero"/>
        <c:auto val="1"/>
        <c:lblAlgn val="ctr"/>
        <c:lblOffset val="100"/>
        <c:tickLblSkip val="1"/>
        <c:tickMarkSkip val="1"/>
        <c:noMultiLvlLbl val="0"/>
      </c:catAx>
      <c:valAx>
        <c:axId val="63172608"/>
        <c:scaling>
          <c:orientation val="minMax"/>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ro-RO"/>
          </a:p>
        </c:txPr>
        <c:crossAx val="63129856"/>
        <c:crosses val="autoZero"/>
        <c:crossBetween val="between"/>
      </c:valAx>
    </c:plotArea>
    <c:legend>
      <c:legendPos val="r"/>
      <c:layout>
        <c:manualLayout>
          <c:xMode val="edge"/>
          <c:yMode val="edge"/>
          <c:x val="8.1081081081081086E-2"/>
          <c:y val="0.88"/>
          <c:w val="0.87599364069952301"/>
          <c:h val="0.10250000000000004"/>
        </c:manualLayout>
      </c:layout>
      <c:overlay val="0"/>
      <c:txPr>
        <a:bodyPr/>
        <a:lstStyle/>
        <a:p>
          <a:pPr>
            <a:defRPr sz="675" b="0" i="0" u="none" strike="noStrike" baseline="0">
              <a:solidFill>
                <a:srgbClr val="000000"/>
              </a:solidFill>
              <a:latin typeface="Arial"/>
              <a:ea typeface="Arial"/>
              <a:cs typeface="Arial"/>
            </a:defRPr>
          </a:pPr>
          <a:endParaRPr lang="ro-RO"/>
        </a:p>
      </c:txPr>
    </c:legend>
    <c:plotVisOnly val="1"/>
    <c:dispBlanksAs val="gap"/>
    <c:showDLblsOverMax val="0"/>
  </c:chart>
  <c:txPr>
    <a:bodyPr/>
    <a:lstStyle/>
    <a:p>
      <a:pPr>
        <a:defRPr sz="800" b="0" i="0" u="none" strike="noStrike" baseline="0">
          <a:solidFill>
            <a:srgbClr val="000000"/>
          </a:solidFill>
          <a:latin typeface="Arial"/>
          <a:ea typeface="Arial"/>
          <a:cs typeface="Arial"/>
        </a:defRPr>
      </a:pPr>
      <a:endParaRPr lang="ro-RO"/>
    </a:p>
  </c:txPr>
  <c:printSettings>
    <c:headerFooter alignWithMargins="0"/>
    <c:pageMargins b="1" l="0.75000000000000056" r="0.75000000000000056"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083225925925926"/>
          <c:y val="7.2439329699172217E-2"/>
          <c:w val="0.83268222222222221"/>
          <c:h val="0.64201468253968352"/>
        </c:manualLayout>
      </c:layout>
      <c:barChart>
        <c:barDir val="col"/>
        <c:grouping val="clustered"/>
        <c:varyColors val="0"/>
        <c:ser>
          <c:idx val="0"/>
          <c:order val="0"/>
          <c:tx>
            <c:strRef>
              <c:f>'34.~'!$A$22</c:f>
              <c:strCache>
                <c:ptCount val="1"/>
                <c:pt idx="0">
                  <c:v>Numărul total de studenţi 
Общая численность студентов 
Total number of students</c:v>
                </c:pt>
              </c:strCache>
            </c:strRef>
          </c:tx>
          <c:spPr>
            <a:solidFill>
              <a:srgbClr val="11AFB3"/>
            </a:solidFill>
            <a:ln>
              <a:solidFill>
                <a:sysClr val="windowText" lastClr="000000"/>
              </a:solidFill>
            </a:ln>
          </c:spPr>
          <c:invertIfNegative val="0"/>
          <c:dLbls>
            <c:spPr>
              <a:noFill/>
              <a:ln w="25400">
                <a:noFill/>
              </a:ln>
            </c:spPr>
            <c:txPr>
              <a:bodyPr/>
              <a:lstStyle/>
              <a:p>
                <a:pPr>
                  <a:defRPr sz="800" b="0" i="0" u="none" strike="noStrike" baseline="0">
                    <a:solidFill>
                      <a:srgbClr val="000000"/>
                    </a:solidFill>
                    <a:latin typeface="Arial"/>
                    <a:ea typeface="Arial"/>
                    <a:cs typeface="Arial"/>
                  </a:defRPr>
                </a:pPr>
                <a:endParaRPr lang="ro-RO"/>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'34.~'!$B$21:$L$21</c:f>
              <c:strCache>
                <c:ptCount val="11"/>
                <c:pt idx="0">
                  <c:v>2010/11</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'34.~'!$B$22:$L$22</c:f>
              <c:numCache>
                <c:formatCode>0.0</c:formatCode>
                <c:ptCount val="11"/>
                <c:pt idx="0">
                  <c:v>107.8</c:v>
                </c:pt>
                <c:pt idx="1">
                  <c:v>81.7</c:v>
                </c:pt>
                <c:pt idx="2">
                  <c:v>74.7</c:v>
                </c:pt>
                <c:pt idx="3">
                  <c:v>65.5</c:v>
                </c:pt>
                <c:pt idx="4">
                  <c:v>60.6</c:v>
                </c:pt>
                <c:pt idx="5">
                  <c:v>56.8</c:v>
                </c:pt>
                <c:pt idx="6">
                  <c:v>59</c:v>
                </c:pt>
                <c:pt idx="7" formatCode="General">
                  <c:v>59.6</c:v>
                </c:pt>
                <c:pt idx="8" formatCode="General">
                  <c:v>56.8</c:v>
                </c:pt>
                <c:pt idx="9" formatCode="General">
                  <c:v>56.5</c:v>
                </c:pt>
                <c:pt idx="10">
                  <c:v>58.941000000000003</c:v>
                </c:pt>
              </c:numCache>
            </c:numRef>
          </c:val>
          <c:extLst>
            <c:ext xmlns:c16="http://schemas.microsoft.com/office/drawing/2014/chart" uri="{C3380CC4-5D6E-409C-BE32-E72D297353CC}">
              <c16:uniqueId val="{00000000-B278-48EA-BE08-295CF28DE03E}"/>
            </c:ext>
          </c:extLst>
        </c:ser>
        <c:dLbls>
          <c:showLegendKey val="0"/>
          <c:showVal val="0"/>
          <c:showCatName val="0"/>
          <c:showSerName val="0"/>
          <c:showPercent val="0"/>
          <c:showBubbleSize val="0"/>
        </c:dLbls>
        <c:gapWidth val="109"/>
        <c:axId val="63216640"/>
        <c:axId val="63226624"/>
      </c:barChart>
      <c:lineChart>
        <c:grouping val="standard"/>
        <c:varyColors val="0"/>
        <c:ser>
          <c:idx val="1"/>
          <c:order val="1"/>
          <c:tx>
            <c:strRef>
              <c:f>'34.~'!$A$23</c:f>
              <c:strCache>
                <c:ptCount val="1"/>
                <c:pt idx="0">
                  <c:v>Ponderea studenţilor în bază de contract 
Удельный вес студентов на контрактной основе 
Share of students on a contract basis</c:v>
                </c:pt>
              </c:strCache>
            </c:strRef>
          </c:tx>
          <c:spPr>
            <a:ln w="25400">
              <a:solidFill>
                <a:srgbClr val="D1DB45"/>
              </a:solidFill>
            </a:ln>
          </c:spPr>
          <c:marker>
            <c:spPr>
              <a:solidFill>
                <a:srgbClr val="D1DB45"/>
              </a:solidFill>
              <a:ln>
                <a:solidFill>
                  <a:srgbClr val="D1DB45"/>
                </a:solidFill>
              </a:ln>
            </c:spPr>
          </c:marker>
          <c:dLbls>
            <c:dLbl>
              <c:idx val="0"/>
              <c:layout>
                <c:manualLayout>
                  <c:x val="-3.5244763057981479E-2"/>
                  <c:y val="-0.1523695252379167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278-48EA-BE08-295CF28DE03E}"/>
                </c:ext>
              </c:extLst>
            </c:dLbl>
            <c:dLbl>
              <c:idx val="1"/>
              <c:layout>
                <c:manualLayout>
                  <c:x val="-3.5244763057981479E-2"/>
                  <c:y val="-0.12969378827646544"/>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278-48EA-BE08-295CF28DE03E}"/>
                </c:ext>
              </c:extLst>
            </c:dLbl>
            <c:dLbl>
              <c:idx val="2"/>
              <c:layout>
                <c:manualLayout>
                  <c:x val="-3.5244763057981479E-2"/>
                  <c:y val="-0.12515864088417519"/>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278-48EA-BE08-295CF28DE03E}"/>
                </c:ext>
              </c:extLst>
            </c:dLbl>
            <c:dLbl>
              <c:idx val="3"/>
              <c:layout>
                <c:manualLayout>
                  <c:x val="-3.5244763057981479E-2"/>
                  <c:y val="-0.107018051315014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278-48EA-BE08-295CF28DE03E}"/>
                </c:ext>
              </c:extLst>
            </c:dLbl>
            <c:dLbl>
              <c:idx val="4"/>
              <c:layout>
                <c:manualLayout>
                  <c:x val="-3.7442664494524429E-2"/>
                  <c:y val="-8.855943007124125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278-48EA-BE08-295CF28DE03E}"/>
                </c:ext>
              </c:extLst>
            </c:dLbl>
            <c:spPr>
              <a:noFill/>
              <a:ln w="25400">
                <a:noFill/>
              </a:ln>
            </c:spPr>
            <c:txPr>
              <a:bodyPr/>
              <a:lstStyle/>
              <a:p>
                <a:pPr>
                  <a:defRPr sz="800" b="0" i="0" u="none" strike="noStrike" baseline="0">
                    <a:solidFill>
                      <a:srgbClr val="000000"/>
                    </a:solidFill>
                    <a:latin typeface="Arial"/>
                    <a:ea typeface="Arial"/>
                    <a:cs typeface="Arial"/>
                  </a:defRPr>
                </a:pPr>
                <a:endParaRPr lang="ro-RO"/>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'34.~'!$B$21:$L$21</c:f>
              <c:strCache>
                <c:ptCount val="11"/>
                <c:pt idx="0">
                  <c:v>2010/11</c:v>
                </c:pt>
                <c:pt idx="1">
                  <c:v>2015/16</c:v>
                </c:pt>
                <c:pt idx="2">
                  <c:v>2016/17</c:v>
                </c:pt>
                <c:pt idx="3">
                  <c:v>2017/18</c:v>
                </c:pt>
                <c:pt idx="4">
                  <c:v>2018/19</c:v>
                </c:pt>
                <c:pt idx="5">
                  <c:v>2019/20</c:v>
                </c:pt>
                <c:pt idx="6">
                  <c:v>2020/21</c:v>
                </c:pt>
                <c:pt idx="7">
                  <c:v>2021/22</c:v>
                </c:pt>
                <c:pt idx="8">
                  <c:v>2022/23</c:v>
                </c:pt>
                <c:pt idx="9">
                  <c:v>2023/24</c:v>
                </c:pt>
                <c:pt idx="10">
                  <c:v>2024/25</c:v>
                </c:pt>
              </c:strCache>
            </c:strRef>
          </c:cat>
          <c:val>
            <c:numRef>
              <c:f>'34.~'!$B$23:$L$23</c:f>
              <c:numCache>
                <c:formatCode>0.0</c:formatCode>
                <c:ptCount val="11"/>
                <c:pt idx="0">
                  <c:v>71.3</c:v>
                </c:pt>
                <c:pt idx="1">
                  <c:v>67.3</c:v>
                </c:pt>
                <c:pt idx="2">
                  <c:v>65.400000000000006</c:v>
                </c:pt>
                <c:pt idx="3">
                  <c:v>64.5</c:v>
                </c:pt>
                <c:pt idx="4">
                  <c:v>63.9</c:v>
                </c:pt>
                <c:pt idx="5">
                  <c:v>63.5</c:v>
                </c:pt>
                <c:pt idx="6" formatCode="General">
                  <c:v>63.2</c:v>
                </c:pt>
                <c:pt idx="7" formatCode="General">
                  <c:v>63.5</c:v>
                </c:pt>
                <c:pt idx="8" formatCode="General">
                  <c:v>63.1</c:v>
                </c:pt>
                <c:pt idx="9" formatCode="General">
                  <c:v>63.9</c:v>
                </c:pt>
                <c:pt idx="10" formatCode="General">
                  <c:v>63.6</c:v>
                </c:pt>
              </c:numCache>
            </c:numRef>
          </c:val>
          <c:smooth val="0"/>
          <c:extLst>
            <c:ext xmlns:c16="http://schemas.microsoft.com/office/drawing/2014/chart" uri="{C3380CC4-5D6E-409C-BE32-E72D297353CC}">
              <c16:uniqueId val="{00000006-B278-48EA-BE08-295CF28DE03E}"/>
            </c:ext>
          </c:extLst>
        </c:ser>
        <c:dLbls>
          <c:showLegendKey val="0"/>
          <c:showVal val="0"/>
          <c:showCatName val="0"/>
          <c:showSerName val="0"/>
          <c:showPercent val="0"/>
          <c:showBubbleSize val="0"/>
        </c:dLbls>
        <c:marker val="1"/>
        <c:smooth val="0"/>
        <c:axId val="63228160"/>
        <c:axId val="63246336"/>
      </c:lineChart>
      <c:catAx>
        <c:axId val="63216640"/>
        <c:scaling>
          <c:orientation val="minMax"/>
        </c:scaling>
        <c:delete val="0"/>
        <c:axPos val="b"/>
        <c:numFmt formatCode="General" sourceLinked="1"/>
        <c:majorTickMark val="out"/>
        <c:minorTickMark val="none"/>
        <c:tickLblPos val="nextTo"/>
        <c:spPr>
          <a:ln/>
        </c:spPr>
        <c:txPr>
          <a:bodyPr rot="0" vert="horz"/>
          <a:lstStyle/>
          <a:p>
            <a:pPr>
              <a:defRPr sz="800" b="0" i="0" u="none" strike="noStrike" baseline="0">
                <a:solidFill>
                  <a:srgbClr val="000000"/>
                </a:solidFill>
                <a:latin typeface="Arial"/>
                <a:ea typeface="Arial"/>
                <a:cs typeface="Arial"/>
              </a:defRPr>
            </a:pPr>
            <a:endParaRPr lang="ro-RO"/>
          </a:p>
        </c:txPr>
        <c:crossAx val="63226624"/>
        <c:crosses val="autoZero"/>
        <c:auto val="0"/>
        <c:lblAlgn val="ctr"/>
        <c:lblOffset val="100"/>
        <c:tickLblSkip val="1"/>
        <c:tickMarkSkip val="1"/>
        <c:noMultiLvlLbl val="0"/>
      </c:catAx>
      <c:valAx>
        <c:axId val="63226624"/>
        <c:scaling>
          <c:orientation val="minMax"/>
          <c:max val="120"/>
          <c:min val="0"/>
        </c:scaling>
        <c:delete val="0"/>
        <c:axPos val="l"/>
        <c:numFmt formatCode="0" sourceLinked="0"/>
        <c:majorTickMark val="cross"/>
        <c:minorTickMark val="none"/>
        <c:tickLblPos val="nextTo"/>
        <c:txPr>
          <a:bodyPr rot="0" vert="horz"/>
          <a:lstStyle/>
          <a:p>
            <a:pPr>
              <a:defRPr sz="800" b="0" i="0" u="none" strike="noStrike" baseline="0">
                <a:solidFill>
                  <a:srgbClr val="000000"/>
                </a:solidFill>
                <a:latin typeface="Arial"/>
                <a:ea typeface="Arial"/>
                <a:cs typeface="Arial"/>
              </a:defRPr>
            </a:pPr>
            <a:endParaRPr lang="ro-RO"/>
          </a:p>
        </c:txPr>
        <c:crossAx val="63216640"/>
        <c:crosses val="autoZero"/>
        <c:crossBetween val="between"/>
        <c:majorUnit val="20"/>
        <c:minorUnit val="4"/>
      </c:valAx>
      <c:catAx>
        <c:axId val="63228160"/>
        <c:scaling>
          <c:orientation val="minMax"/>
        </c:scaling>
        <c:delete val="1"/>
        <c:axPos val="b"/>
        <c:numFmt formatCode="General" sourceLinked="1"/>
        <c:majorTickMark val="out"/>
        <c:minorTickMark val="none"/>
        <c:tickLblPos val="none"/>
        <c:crossAx val="63246336"/>
        <c:crosses val="autoZero"/>
        <c:auto val="0"/>
        <c:lblAlgn val="ctr"/>
        <c:lblOffset val="100"/>
        <c:noMultiLvlLbl val="0"/>
      </c:catAx>
      <c:valAx>
        <c:axId val="63246336"/>
        <c:scaling>
          <c:orientation val="minMax"/>
          <c:max val="100"/>
        </c:scaling>
        <c:delete val="0"/>
        <c:axPos val="r"/>
        <c:title>
          <c:tx>
            <c:rich>
              <a:bodyPr/>
              <a:lstStyle/>
              <a:p>
                <a:pPr>
                  <a:defRPr sz="800" b="0" i="0" u="none" strike="noStrike" baseline="0">
                    <a:solidFill>
                      <a:srgbClr val="000000"/>
                    </a:solidFill>
                    <a:latin typeface="Arial"/>
                    <a:ea typeface="Arial"/>
                    <a:cs typeface="Arial"/>
                  </a:defRPr>
                </a:pPr>
                <a:r>
                  <a:rPr lang="en-US"/>
                  <a:t>%</a:t>
                </a:r>
              </a:p>
            </c:rich>
          </c:tx>
          <c:layout>
            <c:manualLayout>
              <c:xMode val="edge"/>
              <c:yMode val="edge"/>
              <c:x val="0.96668031175002211"/>
              <c:y val="0.36424362517599213"/>
            </c:manualLayout>
          </c:layout>
          <c:overlay val="0"/>
          <c:spPr>
            <a:noFill/>
            <a:ln w="25400">
              <a:noFill/>
            </a:ln>
          </c:spPr>
        </c:title>
        <c:numFmt formatCode="0" sourceLinked="0"/>
        <c:majorTickMark val="cross"/>
        <c:minorTickMark val="none"/>
        <c:tickLblPos val="nextTo"/>
        <c:txPr>
          <a:bodyPr rot="0" vert="horz"/>
          <a:lstStyle/>
          <a:p>
            <a:pPr>
              <a:defRPr sz="800" b="0" i="0" u="none" strike="noStrike" baseline="0">
                <a:solidFill>
                  <a:srgbClr val="000000"/>
                </a:solidFill>
                <a:latin typeface="Arial"/>
                <a:ea typeface="Arial"/>
                <a:cs typeface="Arial"/>
              </a:defRPr>
            </a:pPr>
            <a:endParaRPr lang="ro-RO"/>
          </a:p>
        </c:txPr>
        <c:crossAx val="63228160"/>
        <c:crosses val="max"/>
        <c:crossBetween val="between"/>
        <c:majorUnit val="20"/>
      </c:valAx>
    </c:plotArea>
    <c:legend>
      <c:legendPos val="r"/>
      <c:layout>
        <c:manualLayout>
          <c:xMode val="edge"/>
          <c:yMode val="edge"/>
          <c:x val="4.4342507645259939E-2"/>
          <c:y val="0.80463576158940397"/>
          <c:w val="0.91896024464831805"/>
          <c:h val="0.18543046357615889"/>
        </c:manualLayout>
      </c:layout>
      <c:overlay val="0"/>
      <c:txPr>
        <a:bodyPr/>
        <a:lstStyle/>
        <a:p>
          <a:pPr>
            <a:defRPr sz="675" b="0" i="0" u="none" strike="noStrike" baseline="0">
              <a:solidFill>
                <a:srgbClr val="000000"/>
              </a:solidFill>
              <a:latin typeface="Arial"/>
              <a:ea typeface="Arial"/>
              <a:cs typeface="Arial"/>
            </a:defRPr>
          </a:pPr>
          <a:endParaRPr lang="ro-RO"/>
        </a:p>
      </c:txPr>
    </c:legend>
    <c:plotVisOnly val="1"/>
    <c:dispBlanksAs val="gap"/>
    <c:showDLblsOverMax val="0"/>
  </c:chart>
  <c:txPr>
    <a:bodyPr/>
    <a:lstStyle/>
    <a:p>
      <a:pPr>
        <a:defRPr sz="800" b="0" i="0" u="none" strike="noStrike" baseline="0">
          <a:solidFill>
            <a:srgbClr val="000000"/>
          </a:solidFill>
          <a:latin typeface="Arial"/>
          <a:ea typeface="Arial"/>
          <a:cs typeface="Arial"/>
        </a:defRPr>
      </a:pPr>
      <a:endParaRPr lang="ro-RO"/>
    </a:p>
  </c:txPr>
  <c:printSettings>
    <c:headerFooter alignWithMargins="0">
      <c:oddHeader>&amp;A</c:oddHeader>
      <c:oddFooter>Page &amp;P</c:oddFooter>
    </c:headerFooter>
    <c:pageMargins b="1" l="0.75000000000000089" r="0.75000000000000089" t="1" header="0.5" footer="0.5"/>
    <c:pageSetup paperSize="9" orientation="landscape"/>
  </c:printSettings>
  <c:userShapes r:id="rId1"/>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142875</xdr:colOff>
      <xdr:row>1</xdr:row>
      <xdr:rowOff>19050</xdr:rowOff>
    </xdr:from>
    <xdr:to>
      <xdr:col>11</xdr:col>
      <xdr:colOff>523875</xdr:colOff>
      <xdr:row>14</xdr:row>
      <xdr:rowOff>142875</xdr:rowOff>
    </xdr:to>
    <xdr:graphicFrame macro="">
      <xdr:nvGraphicFramePr>
        <xdr:cNvPr id="2049" name="Диаграмма 2">
          <a:extLst>
            <a:ext uri="{FF2B5EF4-FFF2-40B4-BE49-F238E27FC236}">
              <a16:creationId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0.01026</cdr:x>
      <cdr:y>0.03515</cdr:y>
    </cdr:from>
    <cdr:to>
      <cdr:x>0.07056</cdr:x>
      <cdr:y>0.87401</cdr:y>
    </cdr:to>
    <cdr:sp macro="" textlink="">
      <cdr:nvSpPr>
        <cdr:cNvPr id="6145" name="Text Box 1"/>
        <cdr:cNvSpPr txBox="1">
          <a:spLocks xmlns:a="http://schemas.openxmlformats.org/drawingml/2006/main" noChangeArrowheads="1"/>
        </cdr:cNvSpPr>
      </cdr:nvSpPr>
      <cdr:spPr bwMode="auto">
        <a:xfrm xmlns:a="http://schemas.openxmlformats.org/drawingml/2006/main">
          <a:off x="58206" y="100967"/>
          <a:ext cx="342087" cy="240982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vert="vert270" wrap="square" lIns="27432" tIns="22860" rIns="27432" bIns="22860" anchor="ctr" upright="1"/>
        <a:lstStyle xmlns:a="http://schemas.openxmlformats.org/drawingml/2006/main"/>
        <a:p xmlns:a="http://schemas.openxmlformats.org/drawingml/2006/main">
          <a:pPr algn="ctr" rtl="1">
            <a:defRPr sz="1000"/>
          </a:pPr>
          <a:r>
            <a:rPr lang="en-US" sz="758" b="0" i="0" strike="noStrike">
              <a:solidFill>
                <a:srgbClr val="000000"/>
              </a:solidFill>
              <a:latin typeface="Arial"/>
              <a:cs typeface="Arial"/>
            </a:rPr>
            <a:t>mii persoane / </a:t>
          </a:r>
          <a:r>
            <a:rPr lang="ru-RU" sz="758" b="0" i="1" strike="noStrike">
              <a:solidFill>
                <a:srgbClr val="000000"/>
              </a:solidFill>
              <a:latin typeface="Arial"/>
              <a:cs typeface="Arial"/>
            </a:rPr>
            <a:t>тысяч</a:t>
          </a:r>
          <a:r>
            <a:rPr lang="en-US" sz="758" b="0" i="1" strike="noStrike">
              <a:solidFill>
                <a:srgbClr val="000000"/>
              </a:solidFill>
              <a:latin typeface="Arial"/>
              <a:cs typeface="Arial"/>
            </a:rPr>
            <a:t> </a:t>
          </a:r>
          <a:r>
            <a:rPr lang="ru-RU" sz="758" b="0" i="1" strike="noStrike">
              <a:solidFill>
                <a:srgbClr val="000000"/>
              </a:solidFill>
              <a:latin typeface="Arial"/>
              <a:cs typeface="Arial"/>
            </a:rPr>
            <a:t>человек </a:t>
          </a:r>
          <a:r>
            <a:rPr lang="ru-RU" sz="758" b="0" i="0" strike="noStrike">
              <a:solidFill>
                <a:srgbClr val="000000"/>
              </a:solidFill>
              <a:latin typeface="Arial"/>
              <a:cs typeface="Arial"/>
            </a:rPr>
            <a:t>/ </a:t>
          </a:r>
          <a:r>
            <a:rPr lang="en-US" sz="758" b="0" i="1" strike="noStrike">
              <a:solidFill>
                <a:srgbClr val="000000"/>
              </a:solidFill>
              <a:latin typeface="Arial"/>
              <a:cs typeface="Arial"/>
            </a:rPr>
            <a:t>thou</a:t>
          </a:r>
          <a:r>
            <a:rPr lang="ru-RU" sz="758" b="0" i="1" strike="noStrike">
              <a:solidFill>
                <a:srgbClr val="000000"/>
              </a:solidFill>
              <a:latin typeface="Arial"/>
              <a:cs typeface="Arial"/>
            </a:rPr>
            <a:t>.</a:t>
          </a:r>
          <a:r>
            <a:rPr lang="en-US" sz="758" b="0" i="1" strike="noStrike">
              <a:solidFill>
                <a:srgbClr val="000000"/>
              </a:solidFill>
              <a:latin typeface="Arial"/>
              <a:cs typeface="Arial"/>
            </a:rPr>
            <a:t> persons</a:t>
          </a:r>
          <a:r>
            <a:rPr lang="en-US" sz="758" b="0" i="0" strike="noStrike">
              <a:solidFill>
                <a:srgbClr val="000000"/>
              </a:solidFill>
              <a:latin typeface="Arial"/>
              <a:cs typeface="Arial"/>
            </a:rPr>
            <a:t> </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110490</xdr:colOff>
      <xdr:row>1</xdr:row>
      <xdr:rowOff>17145</xdr:rowOff>
    </xdr:from>
    <xdr:to>
      <xdr:col>10</xdr:col>
      <xdr:colOff>274320</xdr:colOff>
      <xdr:row>18</xdr:row>
      <xdr:rowOff>13335</xdr:rowOff>
    </xdr:to>
    <xdr:graphicFrame macro="">
      <xdr:nvGraphicFramePr>
        <xdr:cNvPr id="24577" name="Chart 1">
          <a:extLst>
            <a:ext uri="{FF2B5EF4-FFF2-40B4-BE49-F238E27FC236}">
              <a16:creationId xmlns:a16="http://schemas.microsoft.com/office/drawing/2014/main" id="{00000000-0008-0000-2500-000001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129540</xdr:colOff>
      <xdr:row>1</xdr:row>
      <xdr:rowOff>40005</xdr:rowOff>
    </xdr:from>
    <xdr:to>
      <xdr:col>10</xdr:col>
      <xdr:colOff>306705</xdr:colOff>
      <xdr:row>15</xdr:row>
      <xdr:rowOff>148590</xdr:rowOff>
    </xdr:to>
    <xdr:graphicFrame macro="">
      <xdr:nvGraphicFramePr>
        <xdr:cNvPr id="26625" name="Диаграмма 1">
          <a:extLst>
            <a:ext uri="{FF2B5EF4-FFF2-40B4-BE49-F238E27FC236}">
              <a16:creationId xmlns:a16="http://schemas.microsoft.com/office/drawing/2014/main" id="{00000000-0008-0000-2600-000001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51434</xdr:colOff>
      <xdr:row>6</xdr:row>
      <xdr:rowOff>146685</xdr:rowOff>
    </xdr:from>
    <xdr:to>
      <xdr:col>14</xdr:col>
      <xdr:colOff>95249</xdr:colOff>
      <xdr:row>25</xdr:row>
      <xdr:rowOff>89535</xdr:rowOff>
    </xdr:to>
    <xdr:graphicFrame macro="">
      <xdr:nvGraphicFramePr>
        <xdr:cNvPr id="4098" name="Диаграмма 9">
          <a:extLst>
            <a:ext uri="{FF2B5EF4-FFF2-40B4-BE49-F238E27FC236}">
              <a16:creationId xmlns:a16="http://schemas.microsoft.com/office/drawing/2014/main" id="{00000000-0008-0000-0C00-0000021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38101</xdr:colOff>
      <xdr:row>1</xdr:row>
      <xdr:rowOff>76199</xdr:rowOff>
    </xdr:from>
    <xdr:to>
      <xdr:col>13</xdr:col>
      <xdr:colOff>276226</xdr:colOff>
      <xdr:row>13</xdr:row>
      <xdr:rowOff>19049</xdr:rowOff>
    </xdr:to>
    <xdr:graphicFrame macro="">
      <xdr:nvGraphicFramePr>
        <xdr:cNvPr id="7171" name="Chart 1">
          <a:extLst>
            <a:ext uri="{FF2B5EF4-FFF2-40B4-BE49-F238E27FC236}">
              <a16:creationId xmlns:a16="http://schemas.microsoft.com/office/drawing/2014/main" id="{00000000-0008-0000-0E00-000003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4</xdr:row>
      <xdr:rowOff>22859</xdr:rowOff>
    </xdr:from>
    <xdr:to>
      <xdr:col>8</xdr:col>
      <xdr:colOff>316230</xdr:colOff>
      <xdr:row>20</xdr:row>
      <xdr:rowOff>104774</xdr:rowOff>
    </xdr:to>
    <xdr:graphicFrame macro="">
      <xdr:nvGraphicFramePr>
        <xdr:cNvPr id="11265" name="Диаграмма 2">
          <a:extLst>
            <a:ext uri="{FF2B5EF4-FFF2-40B4-BE49-F238E27FC236}">
              <a16:creationId xmlns:a16="http://schemas.microsoft.com/office/drawing/2014/main" id="{00000000-0008-0000-1200-0000012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24765</xdr:colOff>
      <xdr:row>5</xdr:row>
      <xdr:rowOff>148590</xdr:rowOff>
    </xdr:from>
    <xdr:to>
      <xdr:col>8</xdr:col>
      <xdr:colOff>419100</xdr:colOff>
      <xdr:row>20</xdr:row>
      <xdr:rowOff>95250</xdr:rowOff>
    </xdr:to>
    <xdr:graphicFrame macro="">
      <xdr:nvGraphicFramePr>
        <xdr:cNvPr id="13313" name="Диаграмма 1">
          <a:extLst>
            <a:ext uri="{FF2B5EF4-FFF2-40B4-BE49-F238E27FC236}">
              <a16:creationId xmlns:a16="http://schemas.microsoft.com/office/drawing/2014/main" id="{00000000-0008-0000-1600-0000013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85724</xdr:colOff>
      <xdr:row>1</xdr:row>
      <xdr:rowOff>66675</xdr:rowOff>
    </xdr:from>
    <xdr:to>
      <xdr:col>11</xdr:col>
      <xdr:colOff>428625</xdr:colOff>
      <xdr:row>22</xdr:row>
      <xdr:rowOff>74295</xdr:rowOff>
    </xdr:to>
    <xdr:graphicFrame macro="">
      <xdr:nvGraphicFramePr>
        <xdr:cNvPr id="15361" name="Chart 1">
          <a:extLst>
            <a:ext uri="{FF2B5EF4-FFF2-40B4-BE49-F238E27FC236}">
              <a16:creationId xmlns:a16="http://schemas.microsoft.com/office/drawing/2014/main" id="{00000000-0008-0000-1800-0000013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76200</xdr:colOff>
      <xdr:row>1</xdr:row>
      <xdr:rowOff>17145</xdr:rowOff>
    </xdr:from>
    <xdr:to>
      <xdr:col>11</xdr:col>
      <xdr:colOff>466725</xdr:colOff>
      <xdr:row>20</xdr:row>
      <xdr:rowOff>129540</xdr:rowOff>
    </xdr:to>
    <xdr:graphicFrame macro="">
      <xdr:nvGraphicFramePr>
        <xdr:cNvPr id="17409" name="Chart 60">
          <a:extLst>
            <a:ext uri="{FF2B5EF4-FFF2-40B4-BE49-F238E27FC236}">
              <a16:creationId xmlns:a16="http://schemas.microsoft.com/office/drawing/2014/main" id="{00000000-0008-0000-1900-000001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135255</xdr:colOff>
      <xdr:row>2</xdr:row>
      <xdr:rowOff>95250</xdr:rowOff>
    </xdr:from>
    <xdr:to>
      <xdr:col>11</xdr:col>
      <xdr:colOff>323850</xdr:colOff>
      <xdr:row>21</xdr:row>
      <xdr:rowOff>161924</xdr:rowOff>
    </xdr:to>
    <xdr:graphicFrame macro="">
      <xdr:nvGraphicFramePr>
        <xdr:cNvPr id="19459" name="Chart 1">
          <a:extLst>
            <a:ext uri="{FF2B5EF4-FFF2-40B4-BE49-F238E27FC236}">
              <a16:creationId xmlns:a16="http://schemas.microsoft.com/office/drawing/2014/main" id="{00000000-0008-0000-2000-000003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99057</xdr:colOff>
      <xdr:row>1</xdr:row>
      <xdr:rowOff>80009</xdr:rowOff>
    </xdr:from>
    <xdr:to>
      <xdr:col>10</xdr:col>
      <xdr:colOff>457199</xdr:colOff>
      <xdr:row>19</xdr:row>
      <xdr:rowOff>38100</xdr:rowOff>
    </xdr:to>
    <xdr:graphicFrame macro="">
      <xdr:nvGraphicFramePr>
        <xdr:cNvPr id="22529" name="Chart 1">
          <a:extLst>
            <a:ext uri="{FF2B5EF4-FFF2-40B4-BE49-F238E27FC236}">
              <a16:creationId xmlns:a16="http://schemas.microsoft.com/office/drawing/2014/main" id="{00000000-0008-0000-2100-0000015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Blue">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sheetPr>
  <dimension ref="A1:N7"/>
  <sheetViews>
    <sheetView tabSelected="1" zoomScaleNormal="100" workbookViewId="0">
      <selection activeCell="A2" sqref="A2"/>
    </sheetView>
  </sheetViews>
  <sheetFormatPr defaultColWidth="8.85546875" defaultRowHeight="12.75"/>
  <cols>
    <col min="1" max="1" width="21.28515625" customWidth="1"/>
    <col min="2" max="13" width="5.5703125" customWidth="1"/>
    <col min="14" max="14" width="5.85546875" customWidth="1"/>
    <col min="15" max="15" width="6" customWidth="1"/>
    <col min="16" max="16" width="6.28515625" customWidth="1"/>
  </cols>
  <sheetData>
    <row r="1" spans="1:14" ht="36" customHeight="1">
      <c r="A1" s="368" t="s">
        <v>179</v>
      </c>
      <c r="B1" s="368"/>
      <c r="C1" s="368"/>
      <c r="D1" s="368"/>
      <c r="E1" s="368"/>
      <c r="F1" s="368"/>
      <c r="G1" s="368"/>
      <c r="H1" s="368"/>
      <c r="I1" s="368"/>
      <c r="J1" s="368"/>
      <c r="K1" s="368"/>
      <c r="L1" s="368"/>
      <c r="M1" s="368"/>
      <c r="N1" s="368"/>
    </row>
    <row r="2" spans="1:14">
      <c r="A2" s="3"/>
      <c r="B2" s="4">
        <v>2000</v>
      </c>
      <c r="C2" s="5">
        <v>2005</v>
      </c>
      <c r="D2" s="4">
        <v>2010</v>
      </c>
      <c r="E2" s="5">
        <v>2015</v>
      </c>
      <c r="F2" s="9">
        <v>2016</v>
      </c>
      <c r="G2" s="9">
        <v>2017</v>
      </c>
      <c r="H2" s="9">
        <v>2018</v>
      </c>
      <c r="I2" s="9">
        <v>2019</v>
      </c>
      <c r="J2" s="9">
        <v>2020</v>
      </c>
      <c r="K2" s="9">
        <v>2021</v>
      </c>
      <c r="L2" s="9">
        <v>2022</v>
      </c>
      <c r="M2" s="9">
        <v>2023</v>
      </c>
      <c r="N2" s="9">
        <v>2024</v>
      </c>
    </row>
    <row r="3" spans="1:14" ht="33.75">
      <c r="A3" s="6" t="s">
        <v>181</v>
      </c>
      <c r="B3" s="94">
        <v>1135</v>
      </c>
      <c r="C3" s="94">
        <v>1295</v>
      </c>
      <c r="D3" s="94">
        <v>1381</v>
      </c>
      <c r="E3" s="94">
        <v>1461</v>
      </c>
      <c r="F3" s="94">
        <v>1469</v>
      </c>
      <c r="G3" s="94">
        <v>1458</v>
      </c>
      <c r="H3" s="94">
        <v>1484</v>
      </c>
      <c r="I3" s="94">
        <v>1486</v>
      </c>
      <c r="J3" s="205">
        <v>1485</v>
      </c>
      <c r="K3" s="208">
        <v>1483</v>
      </c>
      <c r="L3" s="208">
        <v>1479</v>
      </c>
      <c r="M3" s="208">
        <v>1479</v>
      </c>
      <c r="N3" s="208">
        <v>1469</v>
      </c>
    </row>
    <row r="4" spans="1:14" ht="33.75">
      <c r="A4" s="6" t="s">
        <v>182</v>
      </c>
      <c r="B4" s="154">
        <v>143.69999999999999</v>
      </c>
      <c r="C4" s="154">
        <v>159.1</v>
      </c>
      <c r="D4" s="154">
        <v>163.4</v>
      </c>
      <c r="E4" s="154">
        <v>173.6</v>
      </c>
      <c r="F4" s="153">
        <v>174.4</v>
      </c>
      <c r="G4" s="154">
        <v>174</v>
      </c>
      <c r="H4" s="154">
        <v>176</v>
      </c>
      <c r="I4" s="154">
        <v>177.3</v>
      </c>
      <c r="J4" s="193">
        <v>177.4</v>
      </c>
      <c r="K4" s="196">
        <v>176.6</v>
      </c>
      <c r="L4" s="196">
        <v>176.7</v>
      </c>
      <c r="M4" s="196">
        <v>176.9</v>
      </c>
      <c r="N4" s="311">
        <v>176.2</v>
      </c>
    </row>
    <row r="5" spans="1:14" ht="33.75" customHeight="1">
      <c r="A5" s="7" t="s">
        <v>183</v>
      </c>
      <c r="B5" s="154">
        <v>93.7</v>
      </c>
      <c r="C5" s="154">
        <v>113.1</v>
      </c>
      <c r="D5" s="154">
        <v>130</v>
      </c>
      <c r="E5" s="154">
        <v>149.9</v>
      </c>
      <c r="F5" s="154">
        <v>150.19999999999999</v>
      </c>
      <c r="G5" s="154">
        <v>149.19999999999999</v>
      </c>
      <c r="H5" s="154">
        <v>149.5</v>
      </c>
      <c r="I5" s="154">
        <v>149.69999999999999</v>
      </c>
      <c r="J5" s="193">
        <v>134.19999999999999</v>
      </c>
      <c r="K5" s="196">
        <v>137.1</v>
      </c>
      <c r="L5" s="196">
        <v>133.4</v>
      </c>
      <c r="M5" s="196">
        <v>129.6</v>
      </c>
      <c r="N5" s="311">
        <v>127.154</v>
      </c>
    </row>
    <row r="6" spans="1:14" ht="46.5" customHeight="1">
      <c r="A6" s="6" t="s">
        <v>184</v>
      </c>
      <c r="B6" s="154">
        <v>8.9</v>
      </c>
      <c r="C6" s="154">
        <v>10.3</v>
      </c>
      <c r="D6" s="154">
        <v>12</v>
      </c>
      <c r="E6" s="154">
        <v>12.6</v>
      </c>
      <c r="F6" s="154">
        <v>12.6</v>
      </c>
      <c r="G6" s="154">
        <v>12.6</v>
      </c>
      <c r="H6" s="154">
        <v>12.8</v>
      </c>
      <c r="I6" s="154">
        <v>12.8</v>
      </c>
      <c r="J6" s="193">
        <v>12.8</v>
      </c>
      <c r="K6" s="196">
        <v>12.8</v>
      </c>
      <c r="L6" s="196">
        <v>12.6</v>
      </c>
      <c r="M6" s="196">
        <v>12.6</v>
      </c>
      <c r="N6" s="196">
        <v>12.5</v>
      </c>
    </row>
    <row r="7" spans="1:14" ht="66.75" customHeight="1">
      <c r="A7" s="155" t="s">
        <v>185</v>
      </c>
      <c r="B7" s="156">
        <v>65</v>
      </c>
      <c r="C7" s="156">
        <v>71</v>
      </c>
      <c r="D7" s="156">
        <v>80</v>
      </c>
      <c r="E7" s="156">
        <v>86</v>
      </c>
      <c r="F7" s="156">
        <v>86</v>
      </c>
      <c r="G7" s="156">
        <v>86</v>
      </c>
      <c r="H7" s="156">
        <v>85</v>
      </c>
      <c r="I7" s="156">
        <v>84</v>
      </c>
      <c r="J7" s="194">
        <v>76</v>
      </c>
      <c r="K7" s="158">
        <v>78</v>
      </c>
      <c r="L7" s="158">
        <v>75</v>
      </c>
      <c r="M7" s="158">
        <v>73</v>
      </c>
      <c r="N7" s="207">
        <v>72</v>
      </c>
    </row>
  </sheetData>
  <mergeCells count="1">
    <mergeCell ref="A1:N1"/>
  </mergeCells>
  <phoneticPr fontId="0" type="noConversion"/>
  <pageMargins left="0.51181102362204722" right="0.51181102362204722" top="0.98958333333333337" bottom="0.86614173228346458" header="0.51181102362204722" footer="0.51181102362204722"/>
  <pageSetup paperSize="9" orientation="portrait" cellComments="atEnd"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79998168889431442"/>
  </sheetPr>
  <dimension ref="A1:N9"/>
  <sheetViews>
    <sheetView zoomScaleNormal="100" workbookViewId="0">
      <selection activeCell="A2" sqref="A2"/>
    </sheetView>
  </sheetViews>
  <sheetFormatPr defaultRowHeight="12.75"/>
  <cols>
    <col min="1" max="1" width="31.42578125" customWidth="1"/>
    <col min="2" max="12" width="6.140625" customWidth="1"/>
    <col min="13" max="14" width="6.7109375" customWidth="1"/>
  </cols>
  <sheetData>
    <row r="1" spans="1:14" ht="36.75" customHeight="1">
      <c r="A1" s="368" t="s">
        <v>459</v>
      </c>
      <c r="B1" s="368"/>
      <c r="C1" s="368"/>
      <c r="D1" s="368"/>
      <c r="E1" s="368"/>
      <c r="F1" s="368"/>
      <c r="G1" s="368"/>
      <c r="H1" s="368"/>
      <c r="I1" s="368"/>
      <c r="J1" s="368"/>
      <c r="K1" s="368"/>
      <c r="L1" s="368"/>
      <c r="M1" s="368"/>
      <c r="N1" s="368"/>
    </row>
    <row r="2" spans="1:14" ht="27" customHeight="1">
      <c r="A2" s="52"/>
      <c r="B2" s="46" t="s">
        <v>173</v>
      </c>
      <c r="C2" s="46" t="s">
        <v>174</v>
      </c>
      <c r="D2" s="46" t="s">
        <v>57</v>
      </c>
      <c r="E2" s="46" t="s">
        <v>62</v>
      </c>
      <c r="F2" s="47" t="s">
        <v>63</v>
      </c>
      <c r="G2" s="47" t="s">
        <v>64</v>
      </c>
      <c r="H2" s="47" t="s">
        <v>65</v>
      </c>
      <c r="I2" s="47" t="s">
        <v>172</v>
      </c>
      <c r="J2" s="176" t="s">
        <v>209</v>
      </c>
      <c r="K2" s="176" t="s">
        <v>381</v>
      </c>
      <c r="L2" s="176" t="s">
        <v>418</v>
      </c>
      <c r="M2" s="178" t="s">
        <v>458</v>
      </c>
      <c r="N2" s="178" t="s">
        <v>493</v>
      </c>
    </row>
    <row r="3" spans="1:14">
      <c r="A3" s="31" t="s">
        <v>77</v>
      </c>
      <c r="B3" s="252">
        <v>5064</v>
      </c>
      <c r="C3" s="252">
        <v>4544</v>
      </c>
      <c r="D3" s="252">
        <v>3148</v>
      </c>
      <c r="E3" s="252">
        <v>1033</v>
      </c>
      <c r="F3" s="252">
        <v>860</v>
      </c>
      <c r="G3" s="252">
        <v>749</v>
      </c>
      <c r="H3" s="252">
        <v>709</v>
      </c>
      <c r="I3" s="252">
        <v>627</v>
      </c>
      <c r="J3" s="252">
        <v>541</v>
      </c>
      <c r="K3" s="44">
        <v>551</v>
      </c>
      <c r="L3" s="252">
        <v>532</v>
      </c>
      <c r="M3" s="252">
        <v>538</v>
      </c>
      <c r="N3" s="252">
        <v>523</v>
      </c>
    </row>
    <row r="4" spans="1:14" ht="45">
      <c r="A4" s="25" t="s">
        <v>226</v>
      </c>
      <c r="B4" s="308">
        <v>3889</v>
      </c>
      <c r="C4" s="308">
        <v>3630</v>
      </c>
      <c r="D4" s="308">
        <v>2552</v>
      </c>
      <c r="E4" s="308">
        <v>706</v>
      </c>
      <c r="F4" s="308">
        <v>506</v>
      </c>
      <c r="G4" s="308">
        <v>443</v>
      </c>
      <c r="H4" s="308">
        <v>438</v>
      </c>
      <c r="I4" s="308">
        <v>391</v>
      </c>
      <c r="J4" s="308">
        <v>360</v>
      </c>
      <c r="K4" s="308">
        <v>391</v>
      </c>
      <c r="L4" s="308">
        <v>390</v>
      </c>
      <c r="M4" s="308">
        <v>407</v>
      </c>
      <c r="N4" s="308">
        <v>404</v>
      </c>
    </row>
    <row r="5" spans="1:14" ht="33.75">
      <c r="A5" s="25" t="s">
        <v>227</v>
      </c>
      <c r="B5" s="308">
        <v>252</v>
      </c>
      <c r="C5" s="308">
        <v>112</v>
      </c>
      <c r="D5" s="308">
        <v>114</v>
      </c>
      <c r="E5" s="308">
        <v>78</v>
      </c>
      <c r="F5" s="308">
        <v>126</v>
      </c>
      <c r="G5" s="308">
        <v>120</v>
      </c>
      <c r="H5" s="308">
        <v>109</v>
      </c>
      <c r="I5" s="308">
        <v>94</v>
      </c>
      <c r="J5" s="308">
        <v>90</v>
      </c>
      <c r="K5" s="308">
        <v>74</v>
      </c>
      <c r="L5" s="308">
        <v>72</v>
      </c>
      <c r="M5" s="308">
        <v>75</v>
      </c>
      <c r="N5" s="308">
        <v>65</v>
      </c>
    </row>
    <row r="6" spans="1:14">
      <c r="A6" s="25" t="s">
        <v>82</v>
      </c>
      <c r="B6" s="34">
        <v>62</v>
      </c>
      <c r="C6" s="34">
        <v>40</v>
      </c>
      <c r="D6" s="34">
        <v>84</v>
      </c>
      <c r="E6" s="34">
        <v>51</v>
      </c>
      <c r="F6" s="34">
        <v>43</v>
      </c>
      <c r="G6" s="34">
        <v>28</v>
      </c>
      <c r="H6" s="34">
        <v>23</v>
      </c>
      <c r="I6" s="34">
        <v>16</v>
      </c>
      <c r="J6" s="111" t="s">
        <v>377</v>
      </c>
      <c r="K6" s="111" t="s">
        <v>377</v>
      </c>
      <c r="L6" s="111" t="s">
        <v>377</v>
      </c>
      <c r="M6" s="111" t="s">
        <v>377</v>
      </c>
      <c r="N6" s="111" t="s">
        <v>377</v>
      </c>
    </row>
    <row r="7" spans="1:14" ht="33.75">
      <c r="A7" s="25" t="s">
        <v>228</v>
      </c>
      <c r="B7" s="111">
        <v>438</v>
      </c>
      <c r="C7" s="111">
        <v>385</v>
      </c>
      <c r="D7" s="111">
        <v>236</v>
      </c>
      <c r="E7" s="111">
        <v>166</v>
      </c>
      <c r="F7" s="111">
        <v>158</v>
      </c>
      <c r="G7" s="111">
        <v>133</v>
      </c>
      <c r="H7" s="111">
        <v>114</v>
      </c>
      <c r="I7" s="111">
        <v>101</v>
      </c>
      <c r="J7" s="111">
        <v>73</v>
      </c>
      <c r="K7" s="111">
        <v>74</v>
      </c>
      <c r="L7" s="111">
        <v>70</v>
      </c>
      <c r="M7" s="111">
        <v>56</v>
      </c>
      <c r="N7" s="111">
        <v>54</v>
      </c>
    </row>
    <row r="8" spans="1:14" ht="67.5">
      <c r="A8" s="58" t="s">
        <v>229</v>
      </c>
      <c r="B8" s="64" t="s">
        <v>230</v>
      </c>
      <c r="C8" s="64" t="s">
        <v>231</v>
      </c>
      <c r="D8" s="64" t="s">
        <v>232</v>
      </c>
      <c r="E8" s="64" t="s">
        <v>234</v>
      </c>
      <c r="F8" s="64" t="s">
        <v>235</v>
      </c>
      <c r="G8" s="64" t="s">
        <v>236</v>
      </c>
      <c r="H8" s="64" t="s">
        <v>236</v>
      </c>
      <c r="I8" s="64" t="s">
        <v>236</v>
      </c>
      <c r="J8" s="64" t="s">
        <v>400</v>
      </c>
      <c r="K8" s="64" t="s">
        <v>401</v>
      </c>
      <c r="L8" s="64" t="s">
        <v>494</v>
      </c>
      <c r="M8" s="64" t="s">
        <v>495</v>
      </c>
      <c r="N8" s="64" t="s">
        <v>495</v>
      </c>
    </row>
    <row r="9" spans="1:14">
      <c r="A9" s="398" t="s">
        <v>378</v>
      </c>
      <c r="B9" s="398"/>
      <c r="C9" s="398"/>
      <c r="D9" s="398"/>
      <c r="E9" s="398"/>
      <c r="F9" s="398"/>
      <c r="G9" s="398"/>
      <c r="H9" s="398"/>
      <c r="I9" s="398"/>
      <c r="J9" s="398"/>
      <c r="K9" s="398"/>
      <c r="L9" s="398"/>
      <c r="M9" s="398"/>
      <c r="N9" s="398"/>
    </row>
  </sheetData>
  <mergeCells count="2">
    <mergeCell ref="A1:N1"/>
    <mergeCell ref="A9:N9"/>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79998168889431442"/>
  </sheetPr>
  <dimension ref="A1:N15"/>
  <sheetViews>
    <sheetView zoomScaleNormal="100" workbookViewId="0">
      <selection activeCell="A2" sqref="A2"/>
    </sheetView>
  </sheetViews>
  <sheetFormatPr defaultRowHeight="12.75"/>
  <cols>
    <col min="1" max="1" width="36" customWidth="1"/>
    <col min="2" max="13" width="6.28515625" customWidth="1"/>
    <col min="14" max="14" width="6.85546875" customWidth="1"/>
  </cols>
  <sheetData>
    <row r="1" spans="1:14" ht="40.5" customHeight="1">
      <c r="A1" s="368" t="s">
        <v>430</v>
      </c>
      <c r="B1" s="368"/>
      <c r="C1" s="368"/>
      <c r="D1" s="368"/>
      <c r="E1" s="368"/>
      <c r="F1" s="368"/>
      <c r="G1" s="368"/>
      <c r="H1" s="368"/>
      <c r="I1" s="368"/>
      <c r="J1" s="368"/>
      <c r="K1" s="368"/>
      <c r="L1" s="368"/>
      <c r="M1" s="368"/>
      <c r="N1" s="368"/>
    </row>
    <row r="2" spans="1:14" ht="15.75" customHeight="1">
      <c r="A2" s="10"/>
      <c r="B2" s="46" t="s">
        <v>173</v>
      </c>
      <c r="C2" s="46" t="s">
        <v>174</v>
      </c>
      <c r="D2" s="46" t="s">
        <v>57</v>
      </c>
      <c r="E2" s="46" t="s">
        <v>62</v>
      </c>
      <c r="F2" s="47" t="s">
        <v>63</v>
      </c>
      <c r="G2" s="47" t="s">
        <v>64</v>
      </c>
      <c r="H2" s="47" t="s">
        <v>65</v>
      </c>
      <c r="I2" s="47" t="s">
        <v>172</v>
      </c>
      <c r="J2" s="176" t="s">
        <v>209</v>
      </c>
      <c r="K2" s="176" t="s">
        <v>381</v>
      </c>
      <c r="L2" s="176" t="s">
        <v>418</v>
      </c>
      <c r="M2" s="176" t="s">
        <v>458</v>
      </c>
      <c r="N2" s="178" t="s">
        <v>493</v>
      </c>
    </row>
    <row r="3" spans="1:14">
      <c r="A3" s="53" t="s">
        <v>83</v>
      </c>
      <c r="B3" s="97"/>
      <c r="C3" s="97"/>
      <c r="D3" s="8"/>
      <c r="E3" s="8"/>
      <c r="I3" s="74"/>
      <c r="J3" s="74"/>
      <c r="L3" s="74"/>
      <c r="M3" s="74"/>
      <c r="N3" s="74"/>
    </row>
    <row r="4" spans="1:14" ht="22.5">
      <c r="A4" s="54" t="s">
        <v>84</v>
      </c>
      <c r="B4" s="98"/>
      <c r="C4" s="98"/>
      <c r="D4" s="8"/>
      <c r="E4" s="8"/>
      <c r="I4" s="74"/>
      <c r="J4" s="74"/>
      <c r="L4" s="74"/>
      <c r="M4" s="74"/>
      <c r="N4" s="74"/>
    </row>
    <row r="5" spans="1:14">
      <c r="A5" s="55" t="s">
        <v>85</v>
      </c>
      <c r="B5" s="113">
        <v>1173</v>
      </c>
      <c r="C5" s="113">
        <v>1290</v>
      </c>
      <c r="D5" s="34">
        <v>1355</v>
      </c>
      <c r="E5" s="34">
        <v>1264</v>
      </c>
      <c r="F5" s="34">
        <v>1231</v>
      </c>
      <c r="G5" s="34">
        <v>1185</v>
      </c>
      <c r="H5" s="34">
        <v>1187</v>
      </c>
      <c r="I5" s="34">
        <v>1201</v>
      </c>
      <c r="J5" s="74">
        <v>1141</v>
      </c>
      <c r="K5" s="34">
        <v>1182</v>
      </c>
      <c r="L5" s="34">
        <v>1178</v>
      </c>
      <c r="M5" s="211">
        <v>1164</v>
      </c>
      <c r="N5" s="211">
        <v>1153</v>
      </c>
    </row>
    <row r="6" spans="1:14" ht="12.75" customHeight="1">
      <c r="A6" s="55" t="s">
        <v>86</v>
      </c>
      <c r="B6" s="112">
        <v>350</v>
      </c>
      <c r="C6" s="112">
        <v>221</v>
      </c>
      <c r="D6" s="34">
        <v>96</v>
      </c>
      <c r="E6" s="34">
        <v>40</v>
      </c>
      <c r="F6" s="34">
        <v>43</v>
      </c>
      <c r="G6" s="34">
        <v>42</v>
      </c>
      <c r="H6" s="34">
        <v>44</v>
      </c>
      <c r="I6" s="74">
        <v>39</v>
      </c>
      <c r="J6" s="74">
        <v>88</v>
      </c>
      <c r="K6" s="34">
        <v>36</v>
      </c>
      <c r="L6" s="138">
        <v>31</v>
      </c>
      <c r="M6" s="74">
        <v>30</v>
      </c>
      <c r="N6" s="74">
        <v>24</v>
      </c>
    </row>
    <row r="7" spans="1:14">
      <c r="A7" s="56" t="s">
        <v>87</v>
      </c>
      <c r="B7" s="97"/>
      <c r="C7" s="97"/>
      <c r="D7" s="42"/>
      <c r="E7" s="42"/>
      <c r="I7" s="74"/>
      <c r="J7" s="74"/>
      <c r="L7" s="74"/>
      <c r="M7" s="74"/>
      <c r="N7" s="74"/>
    </row>
    <row r="8" spans="1:14" ht="24" customHeight="1">
      <c r="A8" s="54" t="s">
        <v>88</v>
      </c>
      <c r="B8" s="98"/>
      <c r="C8" s="98"/>
      <c r="D8" s="42"/>
      <c r="E8" s="42"/>
      <c r="I8" s="74"/>
      <c r="J8" s="74"/>
      <c r="L8" s="74"/>
      <c r="M8" s="74"/>
      <c r="N8" s="74"/>
    </row>
    <row r="9" spans="1:14" ht="12.75" customHeight="1">
      <c r="A9" s="55" t="s">
        <v>89</v>
      </c>
      <c r="B9" s="112">
        <v>577.29999999999995</v>
      </c>
      <c r="C9" s="112">
        <v>492.3</v>
      </c>
      <c r="D9" s="42">
        <v>385.2</v>
      </c>
      <c r="E9" s="42">
        <v>329.7</v>
      </c>
      <c r="F9" s="42">
        <v>328.8</v>
      </c>
      <c r="G9" s="42">
        <v>330.4</v>
      </c>
      <c r="H9" s="42">
        <v>328.6</v>
      </c>
      <c r="I9" s="142">
        <v>328</v>
      </c>
      <c r="J9" s="74">
        <v>320.39999999999998</v>
      </c>
      <c r="K9" s="42">
        <v>331.2</v>
      </c>
      <c r="L9" s="74">
        <v>330.2</v>
      </c>
      <c r="M9" s="74">
        <v>329.8</v>
      </c>
      <c r="N9" s="319">
        <v>329.9</v>
      </c>
    </row>
    <row r="10" spans="1:14" ht="32.25" customHeight="1">
      <c r="A10" s="55" t="s">
        <v>402</v>
      </c>
      <c r="B10" s="238">
        <v>46.2</v>
      </c>
      <c r="C10" s="238">
        <v>20.2</v>
      </c>
      <c r="D10" s="1">
        <v>6.8</v>
      </c>
      <c r="E10" s="1">
        <v>2.7</v>
      </c>
      <c r="F10" s="2">
        <v>3</v>
      </c>
      <c r="G10" s="2">
        <v>3.3</v>
      </c>
      <c r="H10" s="1">
        <v>3.8</v>
      </c>
      <c r="I10" s="157">
        <v>3.4</v>
      </c>
      <c r="J10" s="157">
        <v>12.4</v>
      </c>
      <c r="K10" s="157">
        <v>3.9</v>
      </c>
      <c r="L10" s="157">
        <v>2.9</v>
      </c>
      <c r="M10" s="157">
        <v>3.1</v>
      </c>
      <c r="N10" s="157">
        <v>3.6</v>
      </c>
    </row>
    <row r="11" spans="1:14">
      <c r="A11" s="56" t="s">
        <v>90</v>
      </c>
      <c r="B11" s="97"/>
      <c r="C11" s="97"/>
      <c r="D11" s="42"/>
      <c r="E11" s="42"/>
      <c r="I11" s="74"/>
      <c r="J11" s="74"/>
      <c r="L11" s="74"/>
      <c r="M11" s="74"/>
      <c r="N11" s="74"/>
    </row>
    <row r="12" spans="1:14" ht="22.5">
      <c r="A12" s="54" t="s">
        <v>452</v>
      </c>
      <c r="B12" s="98"/>
      <c r="C12" s="98"/>
      <c r="D12" s="42"/>
      <c r="E12" s="42"/>
      <c r="I12" s="74"/>
      <c r="J12" s="74"/>
      <c r="L12" s="74"/>
      <c r="M12" s="74"/>
      <c r="N12" s="74"/>
    </row>
    <row r="13" spans="1:14" ht="12" customHeight="1">
      <c r="A13" s="55" t="s">
        <v>89</v>
      </c>
      <c r="B13" s="112">
        <v>92.6</v>
      </c>
      <c r="C13" s="112">
        <v>96.1</v>
      </c>
      <c r="D13" s="42">
        <v>98.3</v>
      </c>
      <c r="E13" s="57">
        <v>99.2</v>
      </c>
      <c r="F13" s="57">
        <v>99.1</v>
      </c>
      <c r="G13" s="57">
        <v>99</v>
      </c>
      <c r="H13" s="57">
        <v>99</v>
      </c>
      <c r="I13" s="57">
        <v>99</v>
      </c>
      <c r="J13" s="74">
        <v>96.3</v>
      </c>
      <c r="K13" s="57">
        <v>98.8</v>
      </c>
      <c r="L13" s="74">
        <v>99.1</v>
      </c>
      <c r="M13" s="74">
        <v>99.1</v>
      </c>
      <c r="N13" s="74">
        <v>98.9</v>
      </c>
    </row>
    <row r="14" spans="1:14" ht="33" customHeight="1">
      <c r="A14" s="55" t="s">
        <v>402</v>
      </c>
      <c r="B14" s="156">
        <v>7.4</v>
      </c>
      <c r="C14" s="162">
        <v>7</v>
      </c>
      <c r="D14" s="65">
        <v>1.7</v>
      </c>
      <c r="E14" s="184">
        <v>0.8</v>
      </c>
      <c r="F14" s="184">
        <v>0.9</v>
      </c>
      <c r="G14" s="184">
        <v>1</v>
      </c>
      <c r="H14" s="184">
        <v>1</v>
      </c>
      <c r="I14" s="184">
        <v>1</v>
      </c>
      <c r="J14" s="158">
        <v>3.7</v>
      </c>
      <c r="K14" s="158">
        <v>1.2</v>
      </c>
      <c r="L14" s="158">
        <v>0.9</v>
      </c>
      <c r="M14" s="158">
        <v>0.9</v>
      </c>
      <c r="N14" s="158">
        <v>1.1000000000000001</v>
      </c>
    </row>
    <row r="15" spans="1:14" ht="36" customHeight="1">
      <c r="A15" s="399" t="s">
        <v>341</v>
      </c>
      <c r="B15" s="399"/>
      <c r="C15" s="399"/>
      <c r="D15" s="399"/>
      <c r="E15" s="399"/>
      <c r="F15" s="399"/>
      <c r="G15" s="399"/>
      <c r="H15" s="399"/>
      <c r="I15" s="399"/>
      <c r="J15" s="399"/>
      <c r="K15" s="399"/>
      <c r="L15" s="399"/>
      <c r="M15" s="399"/>
      <c r="N15" s="399"/>
    </row>
  </sheetData>
  <mergeCells count="2">
    <mergeCell ref="A1:N1"/>
    <mergeCell ref="A15:N15"/>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79998168889431442"/>
  </sheetPr>
  <dimension ref="A1:O25"/>
  <sheetViews>
    <sheetView zoomScaleNormal="100" workbookViewId="0">
      <selection activeCell="A2" sqref="A2"/>
    </sheetView>
  </sheetViews>
  <sheetFormatPr defaultRowHeight="12.75"/>
  <cols>
    <col min="1" max="1" width="32.42578125" customWidth="1"/>
    <col min="2" max="13" width="6.5703125" customWidth="1"/>
    <col min="14" max="14" width="7.140625" customWidth="1"/>
  </cols>
  <sheetData>
    <row r="1" spans="1:15" ht="37.5" customHeight="1">
      <c r="A1" s="368" t="s">
        <v>460</v>
      </c>
      <c r="B1" s="368"/>
      <c r="C1" s="368"/>
      <c r="D1" s="368"/>
      <c r="E1" s="368"/>
      <c r="F1" s="368"/>
      <c r="G1" s="368"/>
      <c r="H1" s="368"/>
      <c r="I1" s="368"/>
      <c r="J1" s="368"/>
      <c r="K1" s="368"/>
      <c r="L1" s="368"/>
      <c r="M1" s="368"/>
      <c r="N1" s="368"/>
    </row>
    <row r="2" spans="1:15" ht="15.75" customHeight="1">
      <c r="A2" s="250"/>
      <c r="B2" s="46" t="s">
        <v>173</v>
      </c>
      <c r="C2" s="46" t="s">
        <v>174</v>
      </c>
      <c r="D2" s="46" t="s">
        <v>57</v>
      </c>
      <c r="E2" s="46" t="s">
        <v>62</v>
      </c>
      <c r="F2" s="47" t="s">
        <v>63</v>
      </c>
      <c r="G2" s="47" t="s">
        <v>64</v>
      </c>
      <c r="H2" s="47" t="s">
        <v>65</v>
      </c>
      <c r="I2" s="47" t="s">
        <v>172</v>
      </c>
      <c r="J2" s="176" t="s">
        <v>209</v>
      </c>
      <c r="K2" s="271" t="s">
        <v>381</v>
      </c>
      <c r="L2" s="176" t="s">
        <v>418</v>
      </c>
      <c r="M2" s="176" t="s">
        <v>458</v>
      </c>
      <c r="N2" s="178" t="s">
        <v>493</v>
      </c>
    </row>
    <row r="3" spans="1:15" ht="67.5" customHeight="1">
      <c r="A3" s="43" t="s">
        <v>375</v>
      </c>
      <c r="B3" s="76" t="s">
        <v>238</v>
      </c>
      <c r="C3" s="76" t="s">
        <v>239</v>
      </c>
      <c r="D3" s="76" t="s">
        <v>240</v>
      </c>
      <c r="E3" s="76" t="s">
        <v>241</v>
      </c>
      <c r="F3" s="76" t="s">
        <v>242</v>
      </c>
      <c r="G3" s="76" t="s">
        <v>243</v>
      </c>
      <c r="H3" s="76" t="s">
        <v>327</v>
      </c>
      <c r="I3" s="76" t="s">
        <v>328</v>
      </c>
      <c r="J3" s="76" t="s">
        <v>329</v>
      </c>
      <c r="K3" s="76" t="s">
        <v>391</v>
      </c>
      <c r="L3" s="76" t="s">
        <v>440</v>
      </c>
      <c r="M3" s="76" t="s">
        <v>479</v>
      </c>
      <c r="N3" s="76" t="s">
        <v>511</v>
      </c>
    </row>
    <row r="4" spans="1:15" ht="11.45" customHeight="1">
      <c r="A4" s="32" t="s">
        <v>91</v>
      </c>
      <c r="B4" s="19"/>
      <c r="C4" s="19"/>
      <c r="D4" s="34"/>
      <c r="E4" s="34"/>
      <c r="I4" s="206"/>
      <c r="J4" s="74"/>
      <c r="L4" s="74"/>
      <c r="M4" s="74"/>
      <c r="N4" s="74"/>
    </row>
    <row r="5" spans="1:15">
      <c r="A5" s="25" t="s">
        <v>92</v>
      </c>
      <c r="B5" s="34">
        <v>620</v>
      </c>
      <c r="C5" s="34">
        <v>715</v>
      </c>
      <c r="D5" s="34">
        <v>802</v>
      </c>
      <c r="E5" s="34">
        <v>822</v>
      </c>
      <c r="F5" s="34">
        <v>838</v>
      </c>
      <c r="G5" s="34">
        <v>844</v>
      </c>
      <c r="H5" s="34">
        <v>871</v>
      </c>
      <c r="I5" s="34">
        <v>891</v>
      </c>
      <c r="J5" s="34">
        <v>899</v>
      </c>
      <c r="K5" s="34">
        <v>905</v>
      </c>
      <c r="L5" s="74">
        <v>915</v>
      </c>
      <c r="M5" s="74">
        <v>926</v>
      </c>
      <c r="N5" s="74">
        <v>933</v>
      </c>
    </row>
    <row r="6" spans="1:15">
      <c r="A6" s="25" t="s">
        <v>93</v>
      </c>
      <c r="B6" s="19">
        <v>1265</v>
      </c>
      <c r="C6" s="19">
        <v>1258</v>
      </c>
      <c r="D6" s="34">
        <v>1156</v>
      </c>
      <c r="E6" s="34">
        <v>987</v>
      </c>
      <c r="F6" s="34">
        <v>947</v>
      </c>
      <c r="G6" s="34">
        <v>888</v>
      </c>
      <c r="H6" s="34">
        <v>874</v>
      </c>
      <c r="I6" s="34">
        <v>860</v>
      </c>
      <c r="J6" s="34">
        <v>834</v>
      </c>
      <c r="K6" s="34">
        <v>809</v>
      </c>
      <c r="L6" s="74">
        <v>789</v>
      </c>
      <c r="M6" s="74">
        <v>770</v>
      </c>
      <c r="N6" s="74">
        <v>760</v>
      </c>
    </row>
    <row r="7" spans="1:15">
      <c r="A7" s="25" t="s">
        <v>374</v>
      </c>
      <c r="B7" s="34" t="s">
        <v>69</v>
      </c>
      <c r="C7" s="34" t="s">
        <v>69</v>
      </c>
      <c r="D7" s="34" t="s">
        <v>69</v>
      </c>
      <c r="E7" s="34" t="s">
        <v>69</v>
      </c>
      <c r="F7" s="34">
        <v>931</v>
      </c>
      <c r="G7" s="34">
        <v>908</v>
      </c>
      <c r="H7" s="34">
        <v>905</v>
      </c>
      <c r="I7" s="34">
        <v>863</v>
      </c>
      <c r="J7" s="34">
        <v>838</v>
      </c>
      <c r="K7" s="34">
        <v>810</v>
      </c>
      <c r="L7" s="74">
        <v>751</v>
      </c>
      <c r="M7" s="74">
        <v>727</v>
      </c>
      <c r="N7" s="74">
        <v>690</v>
      </c>
    </row>
    <row r="8" spans="1:15">
      <c r="A8" s="25" t="s">
        <v>95</v>
      </c>
      <c r="B8" s="19">
        <v>127</v>
      </c>
      <c r="C8" s="19">
        <v>138</v>
      </c>
      <c r="D8" s="34">
        <v>105</v>
      </c>
      <c r="E8" s="34">
        <v>76</v>
      </c>
      <c r="F8" s="34">
        <v>74</v>
      </c>
      <c r="G8" s="34">
        <v>73</v>
      </c>
      <c r="H8" s="34">
        <v>81</v>
      </c>
      <c r="I8" s="34">
        <v>81</v>
      </c>
      <c r="J8" s="34">
        <v>82</v>
      </c>
      <c r="K8" s="34">
        <v>80</v>
      </c>
      <c r="L8" s="74">
        <v>79</v>
      </c>
      <c r="M8" s="74">
        <v>76</v>
      </c>
      <c r="N8" s="74">
        <v>80</v>
      </c>
    </row>
    <row r="9" spans="1:15">
      <c r="A9" s="25" t="s">
        <v>96</v>
      </c>
      <c r="B9" s="19">
        <v>6</v>
      </c>
      <c r="C9" s="19">
        <v>9</v>
      </c>
      <c r="D9" s="34">
        <v>6</v>
      </c>
      <c r="E9" s="34">
        <v>6</v>
      </c>
      <c r="F9" s="34">
        <v>5</v>
      </c>
      <c r="G9" s="34">
        <v>4</v>
      </c>
      <c r="H9" s="34">
        <v>6</v>
      </c>
      <c r="I9" s="34">
        <v>5</v>
      </c>
      <c r="J9" s="34">
        <v>4</v>
      </c>
      <c r="K9" s="34">
        <v>6</v>
      </c>
      <c r="L9" s="74">
        <v>6</v>
      </c>
      <c r="M9" s="74">
        <v>7</v>
      </c>
      <c r="N9" s="74">
        <v>8</v>
      </c>
    </row>
    <row r="10" spans="1:15">
      <c r="A10" s="25" t="s">
        <v>97</v>
      </c>
      <c r="B10" s="19">
        <v>36</v>
      </c>
      <c r="C10" s="19">
        <v>27</v>
      </c>
      <c r="D10" s="34">
        <v>22</v>
      </c>
      <c r="E10" s="34">
        <v>13</v>
      </c>
      <c r="F10" s="34">
        <v>11</v>
      </c>
      <c r="G10" s="34">
        <v>10</v>
      </c>
      <c r="H10" s="34">
        <v>9</v>
      </c>
      <c r="I10" s="34">
        <v>6</v>
      </c>
      <c r="J10" s="34">
        <v>7</v>
      </c>
      <c r="K10" s="34">
        <v>6</v>
      </c>
      <c r="L10" s="74">
        <v>6</v>
      </c>
      <c r="M10" s="74">
        <v>5</v>
      </c>
      <c r="N10" s="74">
        <v>2</v>
      </c>
    </row>
    <row r="11" spans="1:15">
      <c r="A11" s="25" t="s">
        <v>98</v>
      </c>
      <c r="B11" s="19">
        <v>3</v>
      </c>
      <c r="C11" s="19">
        <v>4</v>
      </c>
      <c r="D11" s="34">
        <v>5</v>
      </c>
      <c r="E11" s="34">
        <v>5</v>
      </c>
      <c r="F11" s="34">
        <v>5</v>
      </c>
      <c r="G11" s="34">
        <v>5</v>
      </c>
      <c r="H11" s="34">
        <v>6</v>
      </c>
      <c r="I11" s="34">
        <v>6</v>
      </c>
      <c r="J11" s="34">
        <v>6</v>
      </c>
      <c r="K11" s="34">
        <v>7</v>
      </c>
      <c r="L11" s="74">
        <v>6</v>
      </c>
      <c r="M11" s="74">
        <v>6</v>
      </c>
      <c r="N11" s="74">
        <v>7</v>
      </c>
    </row>
    <row r="12" spans="1:15">
      <c r="A12" s="25" t="s">
        <v>99</v>
      </c>
      <c r="B12" s="19">
        <v>20</v>
      </c>
      <c r="C12" s="19">
        <v>87</v>
      </c>
      <c r="D12" s="34">
        <v>1</v>
      </c>
      <c r="E12" s="34" t="s">
        <v>69</v>
      </c>
      <c r="F12" s="57" t="s">
        <v>69</v>
      </c>
      <c r="G12" s="57" t="s">
        <v>69</v>
      </c>
      <c r="H12" s="57"/>
      <c r="I12" s="57" t="s">
        <v>69</v>
      </c>
      <c r="J12" s="57" t="s">
        <v>69</v>
      </c>
      <c r="K12" s="57" t="s">
        <v>69</v>
      </c>
      <c r="L12" s="57" t="s">
        <v>69</v>
      </c>
      <c r="M12" s="57" t="s">
        <v>69</v>
      </c>
      <c r="N12" s="319" t="s">
        <v>69</v>
      </c>
    </row>
    <row r="13" spans="1:15" ht="12.75" customHeight="1">
      <c r="A13" s="25" t="s">
        <v>175</v>
      </c>
      <c r="B13" s="19">
        <v>1</v>
      </c>
      <c r="C13" s="19">
        <v>1</v>
      </c>
      <c r="D13" s="34">
        <v>1</v>
      </c>
      <c r="E13" s="34">
        <v>2</v>
      </c>
      <c r="F13" s="34">
        <v>2</v>
      </c>
      <c r="G13" s="34">
        <v>4</v>
      </c>
      <c r="H13" s="34">
        <v>4</v>
      </c>
      <c r="I13" s="34">
        <v>1</v>
      </c>
      <c r="J13" s="34">
        <v>1</v>
      </c>
      <c r="K13" s="57" t="s">
        <v>69</v>
      </c>
      <c r="L13" s="74">
        <v>1</v>
      </c>
      <c r="M13" s="57" t="s">
        <v>69</v>
      </c>
      <c r="N13" s="319" t="s">
        <v>69</v>
      </c>
    </row>
    <row r="14" spans="1:15" ht="68.25" customHeight="1">
      <c r="A14" s="43" t="s">
        <v>244</v>
      </c>
      <c r="B14" s="165" t="s">
        <v>245</v>
      </c>
      <c r="C14" s="165" t="s">
        <v>246</v>
      </c>
      <c r="D14" s="165" t="s">
        <v>247</v>
      </c>
      <c r="E14" s="165" t="s">
        <v>248</v>
      </c>
      <c r="F14" s="165" t="s">
        <v>249</v>
      </c>
      <c r="G14" s="165" t="s">
        <v>250</v>
      </c>
      <c r="H14" s="165" t="s">
        <v>330</v>
      </c>
      <c r="I14" s="165" t="s">
        <v>331</v>
      </c>
      <c r="J14" s="165" t="s">
        <v>332</v>
      </c>
      <c r="K14" s="165" t="s">
        <v>392</v>
      </c>
      <c r="L14" s="165" t="s">
        <v>441</v>
      </c>
      <c r="M14" s="165" t="s">
        <v>471</v>
      </c>
      <c r="N14" s="185" t="s">
        <v>512</v>
      </c>
      <c r="O14" s="164"/>
    </row>
    <row r="15" spans="1:15" ht="11.45" customHeight="1">
      <c r="A15" s="32" t="s">
        <v>100</v>
      </c>
      <c r="B15" s="110"/>
      <c r="C15" s="110"/>
      <c r="D15" s="61"/>
      <c r="E15" s="61"/>
      <c r="J15" s="74"/>
      <c r="L15" s="74"/>
      <c r="M15" s="74"/>
      <c r="N15" s="74"/>
    </row>
    <row r="16" spans="1:15">
      <c r="A16" s="25" t="s">
        <v>92</v>
      </c>
      <c r="B16" s="39">
        <v>199.9</v>
      </c>
      <c r="C16" s="39">
        <v>209.3</v>
      </c>
      <c r="D16" s="42">
        <v>197.3</v>
      </c>
      <c r="E16" s="57">
        <v>198.5</v>
      </c>
      <c r="F16" s="57">
        <v>205.7</v>
      </c>
      <c r="G16" s="57">
        <v>214.5</v>
      </c>
      <c r="H16" s="57">
        <v>225.3</v>
      </c>
      <c r="I16" s="57">
        <v>232.9</v>
      </c>
      <c r="J16" s="57">
        <v>241.7</v>
      </c>
      <c r="K16" s="57">
        <v>248</v>
      </c>
      <c r="L16" s="74">
        <v>250.2</v>
      </c>
      <c r="M16" s="142">
        <v>255</v>
      </c>
      <c r="N16" s="74">
        <v>262.8</v>
      </c>
    </row>
    <row r="17" spans="1:14">
      <c r="A17" s="25" t="s">
        <v>101</v>
      </c>
      <c r="B17" s="39">
        <v>343.7</v>
      </c>
      <c r="C17" s="39">
        <v>282.60000000000002</v>
      </c>
      <c r="D17" s="42">
        <v>190.3</v>
      </c>
      <c r="E17" s="42">
        <v>127.8</v>
      </c>
      <c r="F17" s="42">
        <v>120.2</v>
      </c>
      <c r="G17" s="42">
        <v>117.8</v>
      </c>
      <c r="H17" s="42">
        <v>111.7</v>
      </c>
      <c r="I17" s="42">
        <v>107.4</v>
      </c>
      <c r="J17" s="42">
        <v>104.4</v>
      </c>
      <c r="K17" s="42">
        <v>100.9</v>
      </c>
      <c r="L17" s="74">
        <v>97.5</v>
      </c>
      <c r="M17" s="142">
        <v>97.3</v>
      </c>
      <c r="N17" s="74">
        <v>98.1</v>
      </c>
    </row>
    <row r="18" spans="1:14">
      <c r="A18" s="25" t="s">
        <v>374</v>
      </c>
      <c r="B18" s="34" t="s">
        <v>69</v>
      </c>
      <c r="C18" s="34" t="s">
        <v>69</v>
      </c>
      <c r="D18" s="34" t="s">
        <v>69</v>
      </c>
      <c r="E18" s="34" t="s">
        <v>69</v>
      </c>
      <c r="F18" s="42">
        <v>120.7</v>
      </c>
      <c r="G18" s="42">
        <v>115.2</v>
      </c>
      <c r="H18" s="42">
        <v>108.7</v>
      </c>
      <c r="I18" s="42">
        <v>100.2</v>
      </c>
      <c r="J18" s="42">
        <v>99.1</v>
      </c>
      <c r="K18" s="42">
        <v>94.6</v>
      </c>
      <c r="L18" s="74">
        <v>87.7</v>
      </c>
      <c r="M18" s="142">
        <v>82</v>
      </c>
      <c r="N18" s="74">
        <v>75.5</v>
      </c>
    </row>
    <row r="19" spans="1:14">
      <c r="A19" s="25" t="s">
        <v>102</v>
      </c>
      <c r="B19" s="39">
        <v>21</v>
      </c>
      <c r="C19" s="39">
        <v>17.7</v>
      </c>
      <c r="D19" s="42">
        <v>10.7</v>
      </c>
      <c r="E19" s="42">
        <v>7.1</v>
      </c>
      <c r="F19" s="42">
        <v>8.1</v>
      </c>
      <c r="G19" s="42">
        <v>9.1</v>
      </c>
      <c r="H19" s="42">
        <v>10.3</v>
      </c>
      <c r="I19" s="42">
        <v>10.7</v>
      </c>
      <c r="J19" s="42">
        <v>11.3</v>
      </c>
      <c r="K19" s="42">
        <v>11.7</v>
      </c>
      <c r="L19" s="74">
        <v>12.2</v>
      </c>
      <c r="M19" s="142">
        <v>12.5</v>
      </c>
      <c r="N19" s="74">
        <v>13.9</v>
      </c>
    </row>
    <row r="20" spans="1:14">
      <c r="A20" s="25" t="s">
        <v>96</v>
      </c>
      <c r="B20" s="39">
        <v>1.3</v>
      </c>
      <c r="C20" s="39">
        <v>1.4</v>
      </c>
      <c r="D20" s="42">
        <v>1.3</v>
      </c>
      <c r="E20" s="42">
        <v>1.7</v>
      </c>
      <c r="F20" s="42">
        <v>1.4</v>
      </c>
      <c r="G20" s="42">
        <v>1.4</v>
      </c>
      <c r="H20" s="42">
        <v>1.4</v>
      </c>
      <c r="I20" s="42">
        <v>1.5</v>
      </c>
      <c r="J20" s="42">
        <v>1.4</v>
      </c>
      <c r="K20" s="42">
        <v>1.8</v>
      </c>
      <c r="L20" s="57">
        <v>2</v>
      </c>
      <c r="M20" s="142">
        <v>2.2000000000000002</v>
      </c>
      <c r="N20" s="74">
        <v>2.6</v>
      </c>
    </row>
    <row r="21" spans="1:14">
      <c r="A21" s="25" t="s">
        <v>97</v>
      </c>
      <c r="B21" s="39">
        <v>4.8</v>
      </c>
      <c r="C21" s="39">
        <v>3.2</v>
      </c>
      <c r="D21" s="42">
        <v>2.7</v>
      </c>
      <c r="E21" s="42">
        <v>1.7</v>
      </c>
      <c r="F21" s="42">
        <v>1.2</v>
      </c>
      <c r="G21" s="42">
        <v>1.4</v>
      </c>
      <c r="H21" s="42">
        <v>1.4</v>
      </c>
      <c r="I21" s="42">
        <v>1.4</v>
      </c>
      <c r="J21" s="42">
        <v>1.6</v>
      </c>
      <c r="K21" s="42">
        <v>1.3</v>
      </c>
      <c r="L21" s="74">
        <v>1.2</v>
      </c>
      <c r="M21" s="142">
        <v>1.3</v>
      </c>
      <c r="N21" s="74">
        <v>0.1</v>
      </c>
    </row>
    <row r="22" spans="1:14">
      <c r="A22" s="25" t="s">
        <v>98</v>
      </c>
      <c r="B22" s="39">
        <v>0.4</v>
      </c>
      <c r="C22" s="39">
        <v>0.8</v>
      </c>
      <c r="D22" s="57">
        <v>1</v>
      </c>
      <c r="E22" s="57">
        <v>1.3</v>
      </c>
      <c r="F22" s="42">
        <v>1.3</v>
      </c>
      <c r="G22" s="42">
        <v>1.4</v>
      </c>
      <c r="H22" s="42">
        <v>1.4</v>
      </c>
      <c r="I22" s="42">
        <v>1.5</v>
      </c>
      <c r="J22" s="42">
        <v>1.7</v>
      </c>
      <c r="K22" s="42">
        <v>1.9</v>
      </c>
      <c r="L22" s="74">
        <v>2.1</v>
      </c>
      <c r="M22" s="142">
        <v>2.2999999999999998</v>
      </c>
      <c r="N22" s="74">
        <v>2.2999999999999998</v>
      </c>
    </row>
    <row r="23" spans="1:14">
      <c r="A23" s="25" t="s">
        <v>103</v>
      </c>
      <c r="B23" s="39">
        <v>2.4</v>
      </c>
      <c r="C23" s="39">
        <v>7.3</v>
      </c>
      <c r="D23" s="57">
        <v>0</v>
      </c>
      <c r="E23" s="57" t="s">
        <v>69</v>
      </c>
      <c r="F23" s="57" t="s">
        <v>69</v>
      </c>
      <c r="G23" s="57" t="s">
        <v>69</v>
      </c>
      <c r="H23" s="57" t="s">
        <v>69</v>
      </c>
      <c r="I23" s="57" t="s">
        <v>69</v>
      </c>
      <c r="J23" s="57" t="s">
        <v>69</v>
      </c>
      <c r="K23" s="57" t="s">
        <v>69</v>
      </c>
      <c r="L23" s="57" t="s">
        <v>69</v>
      </c>
      <c r="M23" s="57" t="s">
        <v>69</v>
      </c>
      <c r="N23" s="319" t="s">
        <v>69</v>
      </c>
    </row>
    <row r="24" spans="1:14">
      <c r="A24" s="58" t="s">
        <v>175</v>
      </c>
      <c r="B24" s="96">
        <v>0.1</v>
      </c>
      <c r="C24" s="96">
        <v>0.1</v>
      </c>
      <c r="D24" s="60">
        <v>0.1</v>
      </c>
      <c r="E24" s="60">
        <v>0.1</v>
      </c>
      <c r="F24" s="60">
        <v>0.1</v>
      </c>
      <c r="G24" s="60">
        <v>0.2</v>
      </c>
      <c r="H24" s="60">
        <v>0.2</v>
      </c>
      <c r="I24" s="60">
        <v>0</v>
      </c>
      <c r="J24" s="60">
        <v>0</v>
      </c>
      <c r="K24" s="57" t="s">
        <v>69</v>
      </c>
      <c r="L24" s="57" t="s">
        <v>69</v>
      </c>
      <c r="M24" s="57" t="s">
        <v>69</v>
      </c>
      <c r="N24" s="333" t="s">
        <v>69</v>
      </c>
    </row>
    <row r="25" spans="1:14" ht="25.15" customHeight="1">
      <c r="A25" s="400" t="s">
        <v>379</v>
      </c>
      <c r="B25" s="400"/>
      <c r="C25" s="400"/>
      <c r="D25" s="400"/>
      <c r="E25" s="400"/>
      <c r="F25" s="400"/>
      <c r="G25" s="400"/>
      <c r="H25" s="400"/>
      <c r="I25" s="400"/>
      <c r="J25" s="400"/>
      <c r="K25" s="400"/>
      <c r="L25" s="400"/>
      <c r="M25" s="400"/>
      <c r="N25" s="400"/>
    </row>
  </sheetData>
  <mergeCells count="2">
    <mergeCell ref="A25:N25"/>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79998168889431442"/>
  </sheetPr>
  <dimension ref="A1:Q24"/>
  <sheetViews>
    <sheetView zoomScaleNormal="100" workbookViewId="0">
      <selection activeCell="A2" sqref="A2"/>
    </sheetView>
  </sheetViews>
  <sheetFormatPr defaultRowHeight="12.75"/>
  <cols>
    <col min="1" max="1" width="20" customWidth="1"/>
    <col min="2" max="10" width="7.140625" customWidth="1"/>
    <col min="11" max="11" width="7" customWidth="1"/>
    <col min="12" max="14" width="6.7109375" customWidth="1"/>
    <col min="15" max="15" width="7" customWidth="1"/>
    <col min="16" max="16" width="7.28515625" customWidth="1"/>
  </cols>
  <sheetData>
    <row r="1" spans="1:17" ht="50.25" customHeight="1">
      <c r="A1" s="402" t="s">
        <v>403</v>
      </c>
      <c r="B1" s="402"/>
      <c r="C1" s="402"/>
      <c r="D1" s="402"/>
      <c r="E1" s="402"/>
      <c r="F1" s="402"/>
      <c r="G1" s="402"/>
      <c r="H1" s="402"/>
      <c r="I1" s="402"/>
      <c r="J1" s="402"/>
      <c r="K1" s="402"/>
      <c r="L1" s="402"/>
      <c r="M1" s="402"/>
      <c r="N1" s="402"/>
    </row>
    <row r="2" spans="1:17" ht="15.75" customHeight="1">
      <c r="A2" s="62"/>
      <c r="B2" s="108" t="s">
        <v>57</v>
      </c>
      <c r="C2" s="108" t="s">
        <v>58</v>
      </c>
      <c r="D2" s="108" t="s">
        <v>59</v>
      </c>
      <c r="E2" s="108" t="s">
        <v>60</v>
      </c>
      <c r="F2" s="108" t="s">
        <v>61</v>
      </c>
      <c r="G2" s="106" t="s">
        <v>62</v>
      </c>
      <c r="H2" s="63" t="s">
        <v>63</v>
      </c>
      <c r="I2" s="63" t="s">
        <v>64</v>
      </c>
      <c r="J2" s="212" t="s">
        <v>65</v>
      </c>
      <c r="K2" s="212" t="s">
        <v>172</v>
      </c>
      <c r="L2" s="109" t="s">
        <v>209</v>
      </c>
      <c r="M2" s="109" t="s">
        <v>381</v>
      </c>
      <c r="N2" s="109" t="s">
        <v>418</v>
      </c>
      <c r="O2" s="109" t="s">
        <v>458</v>
      </c>
      <c r="P2" s="178" t="s">
        <v>505</v>
      </c>
    </row>
    <row r="3" spans="1:17" ht="24" customHeight="1">
      <c r="A3" s="25" t="s">
        <v>92</v>
      </c>
      <c r="B3" s="1">
        <v>197.3</v>
      </c>
      <c r="C3" s="2">
        <v>197</v>
      </c>
      <c r="D3" s="2">
        <v>196.4</v>
      </c>
      <c r="E3" s="2">
        <v>194.7</v>
      </c>
      <c r="F3" s="2">
        <v>195.2</v>
      </c>
      <c r="G3" s="2">
        <v>198.5</v>
      </c>
      <c r="H3" s="2">
        <v>205.7</v>
      </c>
      <c r="I3" s="2">
        <v>214.5</v>
      </c>
      <c r="J3" s="2">
        <v>225.3</v>
      </c>
      <c r="K3" s="2">
        <v>232.9</v>
      </c>
      <c r="L3" s="2">
        <v>241.7</v>
      </c>
      <c r="M3" s="2">
        <v>248</v>
      </c>
      <c r="N3" s="157">
        <v>250.2</v>
      </c>
      <c r="O3" s="196">
        <v>255</v>
      </c>
      <c r="P3" s="157">
        <v>262.8</v>
      </c>
      <c r="Q3" s="164"/>
    </row>
    <row r="4" spans="1:17" ht="24" customHeight="1">
      <c r="A4" s="25" t="s">
        <v>101</v>
      </c>
      <c r="B4" s="1">
        <v>190.3</v>
      </c>
      <c r="C4" s="1">
        <v>178.3</v>
      </c>
      <c r="D4" s="1">
        <v>164.3</v>
      </c>
      <c r="E4" s="1">
        <v>150.1</v>
      </c>
      <c r="F4" s="1">
        <v>136.9</v>
      </c>
      <c r="G4" s="1">
        <v>127.8</v>
      </c>
      <c r="H4" s="1">
        <v>120.2</v>
      </c>
      <c r="I4" s="1">
        <v>117.8</v>
      </c>
      <c r="J4" s="1">
        <v>111.7</v>
      </c>
      <c r="K4" s="1">
        <v>107.4</v>
      </c>
      <c r="L4" s="1">
        <v>104.4</v>
      </c>
      <c r="M4" s="1">
        <v>100.9</v>
      </c>
      <c r="N4" s="157">
        <v>97.5</v>
      </c>
      <c r="O4" s="157">
        <v>97.3</v>
      </c>
      <c r="P4" s="311">
        <v>98.1</v>
      </c>
      <c r="Q4" s="164"/>
    </row>
    <row r="5" spans="1:17" ht="23.25" customHeight="1">
      <c r="A5" s="25" t="s">
        <v>102</v>
      </c>
      <c r="B5" s="1">
        <v>10.7</v>
      </c>
      <c r="C5" s="1">
        <v>10.5</v>
      </c>
      <c r="D5" s="1">
        <v>9.4</v>
      </c>
      <c r="E5" s="1">
        <v>7.5</v>
      </c>
      <c r="F5" s="1">
        <v>7.3</v>
      </c>
      <c r="G5" s="1">
        <v>7.1</v>
      </c>
      <c r="H5" s="1">
        <v>8.1</v>
      </c>
      <c r="I5" s="1">
        <v>9.1</v>
      </c>
      <c r="J5" s="1">
        <v>10.3</v>
      </c>
      <c r="K5" s="1">
        <v>10.7</v>
      </c>
      <c r="L5" s="1">
        <v>11.3</v>
      </c>
      <c r="M5" s="1">
        <v>11.7</v>
      </c>
      <c r="N5" s="157">
        <v>12.2</v>
      </c>
      <c r="O5" s="157">
        <v>12.5</v>
      </c>
      <c r="P5" s="157">
        <v>13.9</v>
      </c>
      <c r="Q5" s="164"/>
    </row>
    <row r="6" spans="1:17" ht="22.5" customHeight="1">
      <c r="A6" s="58" t="s">
        <v>94</v>
      </c>
      <c r="B6" s="64" t="s">
        <v>69</v>
      </c>
      <c r="C6" s="64" t="s">
        <v>69</v>
      </c>
      <c r="D6" s="64" t="s">
        <v>69</v>
      </c>
      <c r="E6" s="64" t="s">
        <v>69</v>
      </c>
      <c r="F6" s="64" t="s">
        <v>69</v>
      </c>
      <c r="G6" s="64" t="s">
        <v>69</v>
      </c>
      <c r="H6" s="65">
        <v>120.7</v>
      </c>
      <c r="I6" s="65">
        <v>115.2</v>
      </c>
      <c r="J6" s="65">
        <v>108.7</v>
      </c>
      <c r="K6" s="65">
        <v>100.2</v>
      </c>
      <c r="L6" s="65">
        <v>99.1</v>
      </c>
      <c r="M6" s="158">
        <v>94.6</v>
      </c>
      <c r="N6" s="158">
        <v>87.7</v>
      </c>
      <c r="O6" s="203">
        <v>82</v>
      </c>
      <c r="P6" s="158">
        <v>75.5</v>
      </c>
      <c r="Q6" s="164"/>
    </row>
    <row r="8" spans="1:17" ht="6" customHeight="1">
      <c r="A8" s="143"/>
      <c r="B8" s="143"/>
      <c r="C8" s="143"/>
      <c r="D8" s="143"/>
      <c r="E8" s="143"/>
    </row>
    <row r="14" spans="1:17">
      <c r="N14" s="164"/>
    </row>
    <row r="24" spans="1:4">
      <c r="A24" s="401"/>
      <c r="B24" s="401"/>
      <c r="C24" s="401"/>
      <c r="D24" s="401"/>
    </row>
  </sheetData>
  <mergeCells count="2">
    <mergeCell ref="A24:D24"/>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79998168889431442"/>
  </sheetPr>
  <dimension ref="A1:N11"/>
  <sheetViews>
    <sheetView zoomScaleNormal="100" workbookViewId="0">
      <selection activeCell="A3" sqref="A3"/>
    </sheetView>
  </sheetViews>
  <sheetFormatPr defaultRowHeight="12.75"/>
  <cols>
    <col min="1" max="1" width="19.28515625" customWidth="1"/>
    <col min="2" max="13" width="6.140625" customWidth="1"/>
    <col min="14" max="14" width="6.7109375" customWidth="1"/>
  </cols>
  <sheetData>
    <row r="1" spans="1:14" ht="38.25" customHeight="1">
      <c r="A1" s="376" t="s">
        <v>437</v>
      </c>
      <c r="B1" s="376"/>
      <c r="C1" s="376"/>
      <c r="D1" s="376"/>
      <c r="E1" s="376"/>
      <c r="F1" s="376"/>
      <c r="G1" s="376"/>
      <c r="H1" s="376"/>
      <c r="I1" s="376"/>
      <c r="J1" s="376"/>
      <c r="K1" s="376"/>
      <c r="L1" s="376"/>
      <c r="M1" s="376"/>
      <c r="N1" s="376"/>
    </row>
    <row r="2" spans="1:14" ht="10.15" customHeight="1">
      <c r="A2" s="403" t="s">
        <v>104</v>
      </c>
      <c r="B2" s="403"/>
      <c r="C2" s="403"/>
      <c r="D2" s="403"/>
      <c r="E2" s="403"/>
      <c r="F2" s="403"/>
      <c r="G2" s="403"/>
      <c r="H2" s="403"/>
      <c r="I2" s="403"/>
      <c r="J2" s="403"/>
      <c r="K2" s="403"/>
      <c r="L2" s="403"/>
      <c r="M2" s="403"/>
      <c r="N2" s="403"/>
    </row>
    <row r="3" spans="1:14" ht="14.25" customHeight="1">
      <c r="A3" s="30"/>
      <c r="B3" s="46" t="s">
        <v>173</v>
      </c>
      <c r="C3" s="46" t="s">
        <v>174</v>
      </c>
      <c r="D3" s="46" t="s">
        <v>57</v>
      </c>
      <c r="E3" s="46" t="s">
        <v>62</v>
      </c>
      <c r="F3" s="47" t="s">
        <v>63</v>
      </c>
      <c r="G3" s="47" t="s">
        <v>64</v>
      </c>
      <c r="H3" s="47" t="s">
        <v>65</v>
      </c>
      <c r="I3" s="47" t="s">
        <v>172</v>
      </c>
      <c r="J3" s="176" t="s">
        <v>209</v>
      </c>
      <c r="K3" s="176" t="s">
        <v>381</v>
      </c>
      <c r="L3" s="176" t="s">
        <v>418</v>
      </c>
      <c r="M3" s="176" t="s">
        <v>458</v>
      </c>
      <c r="N3" s="178" t="s">
        <v>493</v>
      </c>
    </row>
    <row r="4" spans="1:14">
      <c r="A4" s="31" t="s">
        <v>77</v>
      </c>
      <c r="B4" s="61">
        <v>631.20000000000005</v>
      </c>
      <c r="C4" s="61">
        <v>519</v>
      </c>
      <c r="D4" s="73">
        <v>396.5</v>
      </c>
      <c r="E4" s="37">
        <v>334.5</v>
      </c>
      <c r="F4" s="73">
        <v>333.7</v>
      </c>
      <c r="G4" s="73">
        <v>335.6</v>
      </c>
      <c r="H4" s="73">
        <v>334.2</v>
      </c>
      <c r="I4" s="73">
        <v>333.1</v>
      </c>
      <c r="J4" s="73">
        <v>334.4</v>
      </c>
      <c r="K4" s="73">
        <v>336.7</v>
      </c>
      <c r="L4" s="73">
        <v>334.5</v>
      </c>
      <c r="M4" s="73">
        <v>334.4</v>
      </c>
      <c r="N4" s="314">
        <v>335.1</v>
      </c>
    </row>
    <row r="5" spans="1:14" ht="33.75">
      <c r="A5" s="28" t="s">
        <v>251</v>
      </c>
      <c r="B5" s="168">
        <v>629.29999999999995</v>
      </c>
      <c r="C5" s="168">
        <v>517</v>
      </c>
      <c r="D5" s="11">
        <v>395.1</v>
      </c>
      <c r="E5" s="168">
        <v>333.4</v>
      </c>
      <c r="F5" s="168">
        <v>332.7</v>
      </c>
      <c r="G5" s="168">
        <v>334.4</v>
      </c>
      <c r="H5" s="168">
        <v>333.1</v>
      </c>
      <c r="I5" s="168">
        <v>332.1</v>
      </c>
      <c r="J5" s="168">
        <v>333.4</v>
      </c>
      <c r="K5" s="168">
        <v>335.7</v>
      </c>
      <c r="L5" s="168">
        <v>333.6</v>
      </c>
      <c r="M5" s="168">
        <v>333.4</v>
      </c>
      <c r="N5" s="168">
        <v>334.1</v>
      </c>
    </row>
    <row r="6" spans="1:14" ht="34.5" customHeight="1">
      <c r="A6" s="32" t="s">
        <v>186</v>
      </c>
      <c r="B6" s="154">
        <v>494.8</v>
      </c>
      <c r="C6" s="154">
        <v>410.9</v>
      </c>
      <c r="D6" s="153">
        <v>313.7</v>
      </c>
      <c r="E6" s="153">
        <v>268.8</v>
      </c>
      <c r="F6" s="153">
        <v>267.5</v>
      </c>
      <c r="G6" s="153">
        <v>269.60000000000002</v>
      </c>
      <c r="H6" s="153">
        <v>268.8</v>
      </c>
      <c r="I6" s="157">
        <v>267.8</v>
      </c>
      <c r="J6" s="157">
        <v>268.7</v>
      </c>
      <c r="K6" s="153">
        <v>270.60000000000002</v>
      </c>
      <c r="L6" s="153">
        <v>269.39999999999998</v>
      </c>
      <c r="M6" s="153">
        <v>269.2</v>
      </c>
      <c r="N6" s="196">
        <f>270.3</f>
        <v>270.3</v>
      </c>
    </row>
    <row r="7" spans="1:14" ht="33.75">
      <c r="A7" s="32" t="s">
        <v>187</v>
      </c>
      <c r="B7" s="154">
        <v>133.6</v>
      </c>
      <c r="C7" s="154">
        <v>105.2</v>
      </c>
      <c r="D7" s="153">
        <v>80.8</v>
      </c>
      <c r="E7" s="153">
        <v>63.9</v>
      </c>
      <c r="F7" s="153">
        <v>64.599999999999994</v>
      </c>
      <c r="G7" s="153">
        <v>64.3</v>
      </c>
      <c r="H7" s="153">
        <v>63.8</v>
      </c>
      <c r="I7" s="157">
        <v>63.8</v>
      </c>
      <c r="J7" s="157">
        <v>64.099999999999994</v>
      </c>
      <c r="K7" s="153">
        <v>64.7</v>
      </c>
      <c r="L7" s="153">
        <v>63.9</v>
      </c>
      <c r="M7" s="153">
        <v>63.9</v>
      </c>
      <c r="N7" s="157">
        <v>63.5</v>
      </c>
    </row>
    <row r="8" spans="1:14" ht="33.75">
      <c r="A8" s="32" t="s">
        <v>252</v>
      </c>
      <c r="B8" s="154">
        <v>0.9</v>
      </c>
      <c r="C8" s="154">
        <v>0.9</v>
      </c>
      <c r="D8" s="153">
        <v>0.6</v>
      </c>
      <c r="E8" s="154">
        <v>0.7</v>
      </c>
      <c r="F8" s="154">
        <v>0.6</v>
      </c>
      <c r="G8" s="154">
        <v>0.5</v>
      </c>
      <c r="H8" s="154">
        <v>0.4</v>
      </c>
      <c r="I8" s="157">
        <v>0.5</v>
      </c>
      <c r="J8" s="157">
        <v>0.6</v>
      </c>
      <c r="K8" s="154">
        <v>0.4</v>
      </c>
      <c r="L8" s="154">
        <v>0.3</v>
      </c>
      <c r="M8" s="154">
        <v>0.3</v>
      </c>
      <c r="N8" s="196">
        <v>0.34799999999999998</v>
      </c>
    </row>
    <row r="9" spans="1:14" ht="33.75">
      <c r="A9" s="28" t="s">
        <v>253</v>
      </c>
      <c r="B9" s="168">
        <v>1.9</v>
      </c>
      <c r="C9" s="168">
        <v>2</v>
      </c>
      <c r="D9" s="11">
        <v>1.4</v>
      </c>
      <c r="E9" s="11">
        <v>1.1000000000000001</v>
      </c>
      <c r="F9" s="168">
        <v>1</v>
      </c>
      <c r="G9" s="168">
        <v>1.2</v>
      </c>
      <c r="H9" s="168">
        <v>1.1000000000000001</v>
      </c>
      <c r="I9" s="168">
        <v>1</v>
      </c>
      <c r="J9" s="168">
        <v>1</v>
      </c>
      <c r="K9" s="168">
        <v>1</v>
      </c>
      <c r="L9" s="168">
        <v>0.9</v>
      </c>
      <c r="M9" s="168">
        <v>0.9</v>
      </c>
      <c r="N9" s="318">
        <v>1</v>
      </c>
    </row>
    <row r="10" spans="1:14" ht="32.25" customHeight="1">
      <c r="A10" s="32" t="s">
        <v>186</v>
      </c>
      <c r="B10" s="154">
        <v>0.9</v>
      </c>
      <c r="C10" s="154">
        <v>1.2</v>
      </c>
      <c r="D10" s="154">
        <v>0.8</v>
      </c>
      <c r="E10" s="154">
        <v>0.9</v>
      </c>
      <c r="F10" s="154">
        <v>0.8</v>
      </c>
      <c r="G10" s="154">
        <v>1</v>
      </c>
      <c r="H10" s="154">
        <v>0.9</v>
      </c>
      <c r="I10" s="154">
        <v>0.9</v>
      </c>
      <c r="J10" s="157">
        <v>0.9</v>
      </c>
      <c r="K10" s="154">
        <v>0.9</v>
      </c>
      <c r="L10" s="154">
        <v>0.8</v>
      </c>
      <c r="M10" s="154">
        <v>0.8</v>
      </c>
      <c r="N10" s="157">
        <v>0.9</v>
      </c>
    </row>
    <row r="11" spans="1:14" ht="33.75">
      <c r="A11" s="180" t="s">
        <v>187</v>
      </c>
      <c r="B11" s="162">
        <v>1</v>
      </c>
      <c r="C11" s="162">
        <v>0.8</v>
      </c>
      <c r="D11" s="156">
        <v>0.6</v>
      </c>
      <c r="E11" s="156">
        <v>0.2</v>
      </c>
      <c r="F11" s="156">
        <v>0.2</v>
      </c>
      <c r="G11" s="156">
        <v>0.2</v>
      </c>
      <c r="H11" s="156">
        <v>0.2</v>
      </c>
      <c r="I11" s="156">
        <v>0.1</v>
      </c>
      <c r="J11" s="158">
        <v>0.1</v>
      </c>
      <c r="K11" s="158">
        <v>0.1</v>
      </c>
      <c r="L11" s="158">
        <v>0.1</v>
      </c>
      <c r="M11" s="158">
        <v>0.1</v>
      </c>
      <c r="N11" s="158">
        <v>0.1</v>
      </c>
    </row>
  </sheetData>
  <mergeCells count="2">
    <mergeCell ref="A1:N1"/>
    <mergeCell ref="A2:N2"/>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tint="0.79998168889431442"/>
  </sheetPr>
  <dimension ref="A1:S32"/>
  <sheetViews>
    <sheetView zoomScaleNormal="100" workbookViewId="0">
      <selection activeCell="A2" sqref="A2"/>
    </sheetView>
  </sheetViews>
  <sheetFormatPr defaultRowHeight="12.75"/>
  <cols>
    <col min="1" max="1" width="31.140625" customWidth="1"/>
    <col min="2" max="12" width="4.85546875" customWidth="1"/>
    <col min="13" max="15" width="5" customWidth="1"/>
    <col min="16" max="16" width="5.42578125" customWidth="1"/>
  </cols>
  <sheetData>
    <row r="1" spans="1:19" ht="36.75" customHeight="1">
      <c r="A1" s="376" t="s">
        <v>436</v>
      </c>
      <c r="B1" s="376"/>
      <c r="C1" s="376"/>
      <c r="D1" s="376"/>
      <c r="E1" s="376"/>
      <c r="F1" s="376"/>
      <c r="G1" s="376"/>
      <c r="H1" s="376"/>
      <c r="I1" s="376"/>
      <c r="J1" s="376"/>
      <c r="K1" s="376"/>
      <c r="L1" s="376"/>
      <c r="M1" s="376"/>
    </row>
    <row r="3" spans="1:19" ht="12.75" customHeight="1">
      <c r="O3" s="363"/>
      <c r="P3" s="363"/>
      <c r="Q3" s="363"/>
      <c r="R3" s="363"/>
      <c r="S3" s="363"/>
    </row>
    <row r="4" spans="1:19">
      <c r="O4" s="363"/>
      <c r="P4" s="363"/>
      <c r="Q4" s="363"/>
      <c r="R4" s="363"/>
      <c r="S4" s="363"/>
    </row>
    <row r="7" spans="1:19" ht="33" customHeight="1"/>
    <row r="8" spans="1:19" ht="31.15" customHeight="1"/>
    <row r="11" spans="1:19" ht="27.75" customHeight="1"/>
    <row r="14" spans="1:19">
      <c r="A14" s="66"/>
    </row>
    <row r="15" spans="1:19">
      <c r="A15" s="404" t="s">
        <v>176</v>
      </c>
      <c r="B15" s="404"/>
      <c r="C15" s="404"/>
      <c r="D15" s="404"/>
      <c r="E15" s="404"/>
      <c r="F15" s="404"/>
      <c r="G15" s="404"/>
      <c r="H15" s="404"/>
      <c r="I15" s="404"/>
      <c r="J15" s="404"/>
      <c r="K15" s="404"/>
      <c r="L15" s="404"/>
      <c r="M15" s="404"/>
      <c r="N15" s="404"/>
      <c r="O15" s="404"/>
    </row>
    <row r="16" spans="1:19">
      <c r="A16" s="4"/>
      <c r="B16" s="4">
        <v>2010</v>
      </c>
      <c r="C16" s="4">
        <v>2011</v>
      </c>
      <c r="D16" s="4">
        <v>2012</v>
      </c>
      <c r="E16" s="4">
        <v>2013</v>
      </c>
      <c r="F16" s="4">
        <v>2014</v>
      </c>
      <c r="G16" s="4">
        <v>2015</v>
      </c>
      <c r="H16" s="107">
        <v>2016</v>
      </c>
      <c r="I16" s="107">
        <v>2017</v>
      </c>
      <c r="J16" s="9">
        <v>2018</v>
      </c>
      <c r="K16" s="9">
        <v>2019</v>
      </c>
      <c r="L16" s="9">
        <v>2020</v>
      </c>
      <c r="M16" s="9">
        <v>2021</v>
      </c>
      <c r="N16" s="9">
        <v>2022</v>
      </c>
      <c r="O16" s="9">
        <v>2023</v>
      </c>
      <c r="P16" s="9">
        <v>2024</v>
      </c>
    </row>
    <row r="17" spans="1:16" ht="33.75">
      <c r="A17" s="31" t="s">
        <v>254</v>
      </c>
      <c r="B17" s="169">
        <v>45.7</v>
      </c>
      <c r="C17" s="181">
        <v>41.7</v>
      </c>
      <c r="D17" s="169">
        <v>38.6</v>
      </c>
      <c r="E17" s="169">
        <v>35.299999999999997</v>
      </c>
      <c r="F17" s="169">
        <v>33.799999999999997</v>
      </c>
      <c r="G17" s="169">
        <v>32.1</v>
      </c>
      <c r="H17" s="169">
        <v>30.8</v>
      </c>
      <c r="I17" s="169">
        <v>29.9</v>
      </c>
      <c r="J17" s="169">
        <v>30.6</v>
      </c>
      <c r="K17" s="169">
        <v>30.1</v>
      </c>
      <c r="L17" s="199">
        <v>30.8</v>
      </c>
      <c r="M17" s="169">
        <v>30.2</v>
      </c>
      <c r="N17" s="169">
        <v>31.5</v>
      </c>
      <c r="O17" s="165">
        <v>30</v>
      </c>
      <c r="P17" s="315">
        <v>29.9</v>
      </c>
    </row>
    <row r="18" spans="1:16">
      <c r="A18" s="32" t="s">
        <v>105</v>
      </c>
      <c r="B18" s="42"/>
      <c r="C18" s="42"/>
      <c r="D18" s="42"/>
      <c r="E18" s="42"/>
      <c r="F18" s="42"/>
      <c r="G18" s="42"/>
      <c r="L18" s="74"/>
      <c r="N18" s="74"/>
      <c r="O18" s="74"/>
      <c r="P18" s="74"/>
    </row>
    <row r="19" spans="1:16">
      <c r="A19" s="25" t="s">
        <v>106</v>
      </c>
      <c r="B19" s="42">
        <v>45.4</v>
      </c>
      <c r="C19" s="42">
        <v>41.5</v>
      </c>
      <c r="D19" s="42">
        <v>38.4</v>
      </c>
      <c r="E19" s="42">
        <v>35.200000000000003</v>
      </c>
      <c r="F19" s="42">
        <v>33.700000000000003</v>
      </c>
      <c r="G19" s="57">
        <v>32</v>
      </c>
      <c r="H19" s="42">
        <v>30.7</v>
      </c>
      <c r="I19" s="42">
        <v>29.8</v>
      </c>
      <c r="J19" s="42">
        <v>30.5</v>
      </c>
      <c r="K19" s="42">
        <v>29.9</v>
      </c>
      <c r="L19" s="74">
        <v>30.6</v>
      </c>
      <c r="M19" s="42">
        <v>30.2</v>
      </c>
      <c r="N19" s="74">
        <v>31.5</v>
      </c>
      <c r="O19" s="142">
        <v>30</v>
      </c>
      <c r="P19" s="74">
        <v>29.9</v>
      </c>
    </row>
    <row r="20" spans="1:16">
      <c r="A20" s="25" t="s">
        <v>352</v>
      </c>
      <c r="B20" s="42">
        <v>0.3</v>
      </c>
      <c r="C20" s="57">
        <v>0.2</v>
      </c>
      <c r="D20" s="57">
        <v>0.2</v>
      </c>
      <c r="E20" s="57">
        <v>0.1</v>
      </c>
      <c r="F20" s="57">
        <v>0.1</v>
      </c>
      <c r="G20" s="57">
        <v>0.1</v>
      </c>
      <c r="H20" s="57">
        <v>0.1</v>
      </c>
      <c r="I20" s="57">
        <v>0.1</v>
      </c>
      <c r="J20" s="57">
        <v>0.1</v>
      </c>
      <c r="K20" s="57">
        <v>0.2</v>
      </c>
      <c r="L20" s="74">
        <v>0.3</v>
      </c>
      <c r="M20" s="35" t="s">
        <v>69</v>
      </c>
      <c r="N20" s="35" t="s">
        <v>69</v>
      </c>
      <c r="O20" s="35" t="s">
        <v>69</v>
      </c>
      <c r="P20" s="325" t="s">
        <v>69</v>
      </c>
    </row>
    <row r="21" spans="1:16" ht="69" customHeight="1">
      <c r="A21" s="31" t="s">
        <v>447</v>
      </c>
      <c r="B21" s="169">
        <v>21.7</v>
      </c>
      <c r="C21" s="169">
        <v>21.2</v>
      </c>
      <c r="D21" s="169">
        <v>19.5</v>
      </c>
      <c r="E21" s="169">
        <v>19.3</v>
      </c>
      <c r="F21" s="169">
        <v>16.600000000000001</v>
      </c>
      <c r="G21" s="165">
        <v>14.2</v>
      </c>
      <c r="H21" s="169">
        <v>12.3</v>
      </c>
      <c r="I21" s="169">
        <v>10.5</v>
      </c>
      <c r="J21" s="169">
        <v>11.2</v>
      </c>
      <c r="K21" s="169">
        <v>11.1</v>
      </c>
      <c r="L21" s="199">
        <v>11.2</v>
      </c>
      <c r="M21" s="169">
        <v>11.3</v>
      </c>
      <c r="N21" s="169">
        <v>11.6</v>
      </c>
      <c r="O21" s="165">
        <v>12</v>
      </c>
      <c r="P21" s="315">
        <v>11.9</v>
      </c>
    </row>
    <row r="22" spans="1:16">
      <c r="A22" s="32" t="s">
        <v>105</v>
      </c>
      <c r="B22" s="42"/>
      <c r="C22" s="42"/>
      <c r="D22" s="42"/>
      <c r="E22" s="42"/>
      <c r="F22" s="42"/>
      <c r="G22" s="42"/>
      <c r="L22" s="74"/>
      <c r="N22" s="74"/>
      <c r="O22" s="74"/>
      <c r="P22" s="74"/>
    </row>
    <row r="23" spans="1:16">
      <c r="A23" s="25" t="s">
        <v>106</v>
      </c>
      <c r="B23" s="42">
        <v>20.399999999999999</v>
      </c>
      <c r="C23" s="57">
        <v>20</v>
      </c>
      <c r="D23" s="57">
        <v>18.8</v>
      </c>
      <c r="E23" s="57">
        <v>18.8</v>
      </c>
      <c r="F23" s="57">
        <v>16.100000000000001</v>
      </c>
      <c r="G23" s="57">
        <v>13.7</v>
      </c>
      <c r="H23" s="57">
        <v>11.7</v>
      </c>
      <c r="I23" s="57">
        <v>9.9</v>
      </c>
      <c r="J23" s="57">
        <v>10.4</v>
      </c>
      <c r="K23" s="57">
        <v>10.5</v>
      </c>
      <c r="L23" s="74">
        <v>10.6</v>
      </c>
      <c r="M23" s="57">
        <v>10.8</v>
      </c>
      <c r="N23" s="74">
        <v>11.2</v>
      </c>
      <c r="O23" s="74">
        <v>11.6</v>
      </c>
      <c r="P23" s="74">
        <v>11.5</v>
      </c>
    </row>
    <row r="24" spans="1:16">
      <c r="A24" s="58" t="s">
        <v>352</v>
      </c>
      <c r="B24" s="60">
        <v>1.3</v>
      </c>
      <c r="C24" s="60">
        <v>1.2</v>
      </c>
      <c r="D24" s="60">
        <v>0.7</v>
      </c>
      <c r="E24" s="60">
        <v>0.5</v>
      </c>
      <c r="F24" s="60">
        <v>0.5</v>
      </c>
      <c r="G24" s="60">
        <v>0.5</v>
      </c>
      <c r="H24" s="60">
        <v>0.6</v>
      </c>
      <c r="I24" s="60">
        <v>0.6</v>
      </c>
      <c r="J24" s="60">
        <v>0.8</v>
      </c>
      <c r="K24" s="60">
        <v>0.6</v>
      </c>
      <c r="L24" s="78">
        <v>0.7</v>
      </c>
      <c r="M24" s="78">
        <v>0.5</v>
      </c>
      <c r="N24" s="78">
        <v>0.4</v>
      </c>
      <c r="O24" s="78">
        <v>0.4</v>
      </c>
      <c r="P24" s="78">
        <v>0.4</v>
      </c>
    </row>
    <row r="25" spans="1:16">
      <c r="A25" s="66"/>
    </row>
    <row r="26" spans="1:16">
      <c r="A26" s="66"/>
    </row>
    <row r="27" spans="1:16">
      <c r="A27" s="66"/>
    </row>
    <row r="32" spans="1:16">
      <c r="A32" s="67"/>
    </row>
  </sheetData>
  <mergeCells count="2">
    <mergeCell ref="A1:M1"/>
    <mergeCell ref="A15:O15"/>
  </mergeCells>
  <phoneticPr fontId="3" type="noConversion"/>
  <pageMargins left="0.51181102362204722" right="0.51181102362204722" top="0.98958333333333337" bottom="0.86614173228346458" header="0.51181102362204722" footer="0.51181102362204722"/>
  <pageSetup paperSize="9" orientation="portrait"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79998168889431442"/>
  </sheetPr>
  <dimension ref="A1:N12"/>
  <sheetViews>
    <sheetView zoomScaleNormal="100" workbookViewId="0">
      <selection activeCell="A2" sqref="A2"/>
    </sheetView>
  </sheetViews>
  <sheetFormatPr defaultRowHeight="12.75"/>
  <cols>
    <col min="1" max="1" width="27.140625" customWidth="1"/>
    <col min="2" max="13" width="6.28515625" customWidth="1"/>
    <col min="14" max="14" width="7.140625" customWidth="1"/>
  </cols>
  <sheetData>
    <row r="1" spans="1:14" ht="38.25" customHeight="1">
      <c r="A1" s="368" t="s">
        <v>435</v>
      </c>
      <c r="B1" s="368"/>
      <c r="C1" s="368"/>
      <c r="D1" s="368"/>
      <c r="E1" s="368"/>
      <c r="F1" s="368"/>
      <c r="G1" s="368"/>
      <c r="H1" s="368"/>
      <c r="I1" s="368"/>
      <c r="J1" s="368"/>
      <c r="K1" s="368"/>
      <c r="L1" s="368"/>
      <c r="M1" s="368"/>
      <c r="N1" s="368"/>
    </row>
    <row r="2" spans="1:14" ht="16.5" customHeight="1">
      <c r="A2" s="10"/>
      <c r="B2" s="46" t="s">
        <v>173</v>
      </c>
      <c r="C2" s="46" t="s">
        <v>174</v>
      </c>
      <c r="D2" s="46" t="s">
        <v>57</v>
      </c>
      <c r="E2" s="46" t="s">
        <v>62</v>
      </c>
      <c r="F2" s="47" t="s">
        <v>63</v>
      </c>
      <c r="G2" s="47" t="s">
        <v>64</v>
      </c>
      <c r="H2" s="47" t="s">
        <v>65</v>
      </c>
      <c r="I2" s="47" t="s">
        <v>172</v>
      </c>
      <c r="J2" s="176" t="s">
        <v>209</v>
      </c>
      <c r="K2" s="176" t="s">
        <v>381</v>
      </c>
      <c r="L2" s="176" t="s">
        <v>418</v>
      </c>
      <c r="M2" s="176" t="s">
        <v>458</v>
      </c>
      <c r="N2" s="178" t="s">
        <v>493</v>
      </c>
    </row>
    <row r="3" spans="1:14" ht="48" customHeight="1">
      <c r="A3" s="68" t="s">
        <v>255</v>
      </c>
      <c r="B3" s="38"/>
      <c r="C3" s="38"/>
      <c r="D3" s="8"/>
      <c r="I3" s="74"/>
      <c r="J3" s="74"/>
      <c r="L3" s="74"/>
      <c r="M3" s="74"/>
      <c r="N3" s="74"/>
    </row>
    <row r="4" spans="1:14" ht="33.75">
      <c r="A4" s="27" t="s">
        <v>256</v>
      </c>
      <c r="B4" s="111">
        <v>4265</v>
      </c>
      <c r="C4" s="111">
        <v>4192</v>
      </c>
      <c r="D4" s="182">
        <v>4003</v>
      </c>
      <c r="E4" s="94">
        <v>3033</v>
      </c>
      <c r="F4" s="94">
        <v>2915</v>
      </c>
      <c r="G4" s="94">
        <v>2836</v>
      </c>
      <c r="H4" s="94">
        <v>2798</v>
      </c>
      <c r="I4" s="208">
        <v>2766</v>
      </c>
      <c r="J4" s="208">
        <v>2786</v>
      </c>
      <c r="K4" s="94">
        <v>2743</v>
      </c>
      <c r="L4" s="94">
        <v>2689</v>
      </c>
      <c r="M4" s="94">
        <v>2673</v>
      </c>
      <c r="N4" s="208">
        <v>2646</v>
      </c>
    </row>
    <row r="5" spans="1:14" ht="33.75">
      <c r="A5" s="27" t="s">
        <v>257</v>
      </c>
      <c r="B5" s="111">
        <v>2109</v>
      </c>
      <c r="C5" s="111">
        <v>1702</v>
      </c>
      <c r="D5" s="182">
        <v>1603</v>
      </c>
      <c r="E5" s="94">
        <v>1554</v>
      </c>
      <c r="F5" s="94">
        <v>1480</v>
      </c>
      <c r="G5" s="94">
        <v>1434</v>
      </c>
      <c r="H5" s="94">
        <v>1360</v>
      </c>
      <c r="I5" s="208">
        <v>1333</v>
      </c>
      <c r="J5" s="208">
        <v>1277</v>
      </c>
      <c r="K5" s="94">
        <v>1238</v>
      </c>
      <c r="L5" s="94">
        <v>1185</v>
      </c>
      <c r="M5" s="94">
        <v>1157</v>
      </c>
      <c r="N5" s="208">
        <v>1122</v>
      </c>
    </row>
    <row r="6" spans="1:14" ht="33.75">
      <c r="A6" s="27" t="s">
        <v>258</v>
      </c>
      <c r="B6" s="111">
        <v>3879</v>
      </c>
      <c r="C6" s="111">
        <v>4108</v>
      </c>
      <c r="D6" s="182">
        <v>3758</v>
      </c>
      <c r="E6" s="94">
        <v>2825</v>
      </c>
      <c r="F6" s="94">
        <v>2767</v>
      </c>
      <c r="G6" s="94">
        <v>2727</v>
      </c>
      <c r="H6" s="94">
        <v>2688</v>
      </c>
      <c r="I6" s="208">
        <v>2700</v>
      </c>
      <c r="J6" s="208">
        <v>2672</v>
      </c>
      <c r="K6" s="94">
        <v>2588</v>
      </c>
      <c r="L6" s="94">
        <v>2610</v>
      </c>
      <c r="M6" s="94">
        <v>2591</v>
      </c>
      <c r="N6" s="208">
        <v>2605</v>
      </c>
    </row>
    <row r="7" spans="1:14" ht="47.25" customHeight="1">
      <c r="A7" s="27" t="s">
        <v>259</v>
      </c>
      <c r="B7" s="111">
        <v>2140</v>
      </c>
      <c r="C7" s="111">
        <v>2110</v>
      </c>
      <c r="D7" s="182">
        <v>2015</v>
      </c>
      <c r="E7" s="94">
        <v>1567</v>
      </c>
      <c r="F7" s="94">
        <v>1537</v>
      </c>
      <c r="G7" s="94">
        <v>1500</v>
      </c>
      <c r="H7" s="94">
        <v>1462</v>
      </c>
      <c r="I7" s="208">
        <v>1474</v>
      </c>
      <c r="J7" s="208">
        <v>1456</v>
      </c>
      <c r="K7" s="94">
        <v>1420</v>
      </c>
      <c r="L7" s="94">
        <v>1405</v>
      </c>
      <c r="M7" s="94">
        <v>1383</v>
      </c>
      <c r="N7" s="208">
        <v>1380</v>
      </c>
    </row>
    <row r="8" spans="1:14">
      <c r="A8" s="27" t="s">
        <v>107</v>
      </c>
      <c r="B8" s="34">
        <v>1449</v>
      </c>
      <c r="C8" s="34">
        <v>1534</v>
      </c>
      <c r="D8" s="114">
        <v>1388</v>
      </c>
      <c r="E8" s="19">
        <v>1065</v>
      </c>
      <c r="F8" s="19">
        <v>1033</v>
      </c>
      <c r="G8" s="19">
        <v>1012</v>
      </c>
      <c r="H8" s="19">
        <v>959</v>
      </c>
      <c r="I8" s="211">
        <v>920</v>
      </c>
      <c r="J8" s="211">
        <v>897</v>
      </c>
      <c r="K8" s="19">
        <v>864</v>
      </c>
      <c r="L8" s="19">
        <v>831</v>
      </c>
      <c r="M8" s="19">
        <v>826</v>
      </c>
      <c r="N8" s="74">
        <v>810</v>
      </c>
    </row>
    <row r="9" spans="1:14" ht="34.5" customHeight="1">
      <c r="A9" s="27" t="s">
        <v>419</v>
      </c>
      <c r="B9" s="111">
        <v>3765</v>
      </c>
      <c r="C9" s="111">
        <v>3396</v>
      </c>
      <c r="D9" s="182">
        <v>2990</v>
      </c>
      <c r="E9" s="94">
        <v>2122</v>
      </c>
      <c r="F9" s="94">
        <v>2051</v>
      </c>
      <c r="G9" s="94">
        <v>2046</v>
      </c>
      <c r="H9" s="94">
        <v>1961</v>
      </c>
      <c r="I9" s="208">
        <v>1942</v>
      </c>
      <c r="J9" s="208">
        <v>1890</v>
      </c>
      <c r="K9" s="94">
        <v>1840</v>
      </c>
      <c r="L9" s="94">
        <v>1809</v>
      </c>
      <c r="M9" s="94">
        <v>1788</v>
      </c>
      <c r="N9" s="208">
        <v>1793</v>
      </c>
    </row>
    <row r="10" spans="1:14">
      <c r="A10" s="27" t="s">
        <v>108</v>
      </c>
      <c r="B10" s="34">
        <v>1234</v>
      </c>
      <c r="C10" s="34">
        <v>1280</v>
      </c>
      <c r="D10" s="114">
        <v>1208</v>
      </c>
      <c r="E10" s="19">
        <v>949</v>
      </c>
      <c r="F10" s="19">
        <v>916</v>
      </c>
      <c r="G10" s="19">
        <v>919</v>
      </c>
      <c r="H10" s="19">
        <v>864</v>
      </c>
      <c r="I10" s="211">
        <v>826</v>
      </c>
      <c r="J10" s="211">
        <v>814</v>
      </c>
      <c r="K10" s="19">
        <v>793</v>
      </c>
      <c r="L10" s="19">
        <v>789</v>
      </c>
      <c r="M10" s="19">
        <v>772</v>
      </c>
      <c r="N10" s="74">
        <v>748</v>
      </c>
    </row>
    <row r="11" spans="1:14" ht="33.75">
      <c r="A11" s="27" t="s">
        <v>420</v>
      </c>
      <c r="B11" s="111">
        <v>1549</v>
      </c>
      <c r="C11" s="111">
        <v>1352</v>
      </c>
      <c r="D11" s="182">
        <v>1280</v>
      </c>
      <c r="E11" s="94">
        <v>976</v>
      </c>
      <c r="F11" s="94">
        <v>938</v>
      </c>
      <c r="G11" s="94">
        <v>925</v>
      </c>
      <c r="H11" s="94">
        <v>890</v>
      </c>
      <c r="I11" s="208">
        <v>888</v>
      </c>
      <c r="J11" s="208">
        <v>855</v>
      </c>
      <c r="K11" s="94">
        <v>809</v>
      </c>
      <c r="L11" s="94">
        <v>804</v>
      </c>
      <c r="M11" s="94">
        <v>793</v>
      </c>
      <c r="N11" s="157">
        <v>749</v>
      </c>
    </row>
    <row r="12" spans="1:14">
      <c r="A12" s="29" t="s">
        <v>109</v>
      </c>
      <c r="B12" s="51">
        <v>1589</v>
      </c>
      <c r="C12" s="51">
        <v>1431</v>
      </c>
      <c r="D12" s="115">
        <v>1323</v>
      </c>
      <c r="E12" s="99">
        <v>1000</v>
      </c>
      <c r="F12" s="99">
        <v>942</v>
      </c>
      <c r="G12" s="99">
        <v>917</v>
      </c>
      <c r="H12" s="99">
        <v>875</v>
      </c>
      <c r="I12" s="213">
        <v>880</v>
      </c>
      <c r="J12" s="213">
        <v>852</v>
      </c>
      <c r="K12" s="213">
        <v>826</v>
      </c>
      <c r="L12" s="213">
        <v>829</v>
      </c>
      <c r="M12" s="78">
        <v>822</v>
      </c>
      <c r="N12" s="78">
        <v>805</v>
      </c>
    </row>
  </sheetData>
  <mergeCells count="1">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tint="0.79998168889431442"/>
  </sheetPr>
  <dimension ref="A1:N6"/>
  <sheetViews>
    <sheetView zoomScaleNormal="100" workbookViewId="0">
      <selection activeCell="A2" sqref="A2"/>
    </sheetView>
  </sheetViews>
  <sheetFormatPr defaultRowHeight="12.75"/>
  <cols>
    <col min="1" max="1" width="28" customWidth="1"/>
    <col min="2" max="13" width="6.42578125" customWidth="1"/>
    <col min="14" max="14" width="7.28515625" customWidth="1"/>
  </cols>
  <sheetData>
    <row r="1" spans="1:14" ht="37.5" customHeight="1">
      <c r="A1" s="405" t="s">
        <v>434</v>
      </c>
      <c r="B1" s="405"/>
      <c r="C1" s="405"/>
      <c r="D1" s="405"/>
      <c r="E1" s="405"/>
      <c r="F1" s="405"/>
      <c r="G1" s="405"/>
      <c r="H1" s="405"/>
      <c r="I1" s="405"/>
      <c r="J1" s="405"/>
      <c r="K1" s="405"/>
      <c r="L1" s="405"/>
      <c r="M1" s="405"/>
      <c r="N1" s="405"/>
    </row>
    <row r="2" spans="1:14" ht="25.5" customHeight="1">
      <c r="A2" s="30"/>
      <c r="B2" s="95" t="s">
        <v>173</v>
      </c>
      <c r="C2" s="109" t="s">
        <v>174</v>
      </c>
      <c r="D2" s="95" t="s">
        <v>57</v>
      </c>
      <c r="E2" s="109" t="s">
        <v>62</v>
      </c>
      <c r="F2" s="9" t="s">
        <v>63</v>
      </c>
      <c r="G2" s="9" t="s">
        <v>64</v>
      </c>
      <c r="H2" s="9" t="s">
        <v>65</v>
      </c>
      <c r="I2" s="9" t="s">
        <v>172</v>
      </c>
      <c r="J2" s="9" t="s">
        <v>209</v>
      </c>
      <c r="K2" s="9" t="s">
        <v>381</v>
      </c>
      <c r="L2" s="272" t="s">
        <v>418</v>
      </c>
      <c r="M2" s="176" t="s">
        <v>458</v>
      </c>
      <c r="N2" s="178" t="s">
        <v>493</v>
      </c>
    </row>
    <row r="3" spans="1:14" ht="78.75">
      <c r="A3" s="69" t="s">
        <v>404</v>
      </c>
      <c r="B3" s="111">
        <v>80</v>
      </c>
      <c r="C3" s="111">
        <v>78</v>
      </c>
      <c r="D3" s="111">
        <v>75</v>
      </c>
      <c r="E3" s="111">
        <v>47</v>
      </c>
      <c r="F3" s="111">
        <v>45</v>
      </c>
      <c r="G3" s="111">
        <v>45</v>
      </c>
      <c r="H3" s="111">
        <v>44</v>
      </c>
      <c r="I3" s="157">
        <v>44</v>
      </c>
      <c r="J3" s="157">
        <v>44</v>
      </c>
      <c r="K3" s="157">
        <v>44</v>
      </c>
      <c r="L3" s="157">
        <v>43</v>
      </c>
      <c r="M3" s="157">
        <v>40</v>
      </c>
      <c r="N3" s="364">
        <v>34</v>
      </c>
    </row>
    <row r="4" spans="1:14">
      <c r="A4" s="69" t="s">
        <v>8</v>
      </c>
      <c r="B4" s="34">
        <v>22804</v>
      </c>
      <c r="C4" s="34">
        <v>25005</v>
      </c>
      <c r="D4" s="34">
        <v>21419</v>
      </c>
      <c r="E4" s="34">
        <v>16098</v>
      </c>
      <c r="F4" s="34">
        <v>18980</v>
      </c>
      <c r="G4" s="34">
        <v>16948</v>
      </c>
      <c r="H4" s="34">
        <v>15306</v>
      </c>
      <c r="I4" s="34">
        <v>14673</v>
      </c>
      <c r="J4" s="34">
        <v>15077</v>
      </c>
      <c r="K4" s="34">
        <v>15015</v>
      </c>
      <c r="L4" s="34">
        <v>14357</v>
      </c>
      <c r="M4" s="34">
        <v>13860</v>
      </c>
      <c r="N4" s="211">
        <v>14485</v>
      </c>
    </row>
    <row r="5" spans="1:14" ht="22.5">
      <c r="A5" s="70" t="s">
        <v>110</v>
      </c>
      <c r="B5" s="34">
        <v>15951</v>
      </c>
      <c r="C5" s="34">
        <v>15424</v>
      </c>
      <c r="D5" s="34">
        <v>14168</v>
      </c>
      <c r="E5" s="34">
        <v>9367</v>
      </c>
      <c r="F5" s="34">
        <v>8261</v>
      </c>
      <c r="G5" s="34">
        <v>7905</v>
      </c>
      <c r="H5" s="34">
        <v>7746</v>
      </c>
      <c r="I5" s="34">
        <v>7223</v>
      </c>
      <c r="J5" s="34">
        <v>7269</v>
      </c>
      <c r="K5" s="34">
        <v>7103</v>
      </c>
      <c r="L5" s="34">
        <v>6798</v>
      </c>
      <c r="M5" s="34">
        <v>6786</v>
      </c>
      <c r="N5" s="211">
        <v>7188</v>
      </c>
    </row>
    <row r="6" spans="1:14">
      <c r="A6" s="71" t="s">
        <v>111</v>
      </c>
      <c r="B6" s="51">
        <v>13954</v>
      </c>
      <c r="C6" s="51">
        <v>11274</v>
      </c>
      <c r="D6" s="51">
        <v>13238</v>
      </c>
      <c r="E6" s="51">
        <v>9220</v>
      </c>
      <c r="F6" s="51">
        <v>3584</v>
      </c>
      <c r="G6" s="51">
        <v>7585</v>
      </c>
      <c r="H6" s="51">
        <v>7054</v>
      </c>
      <c r="I6" s="51">
        <v>5724</v>
      </c>
      <c r="J6" s="51">
        <v>5594</v>
      </c>
      <c r="K6" s="213">
        <v>5686</v>
      </c>
      <c r="L6" s="213">
        <v>5547</v>
      </c>
      <c r="M6" s="51">
        <v>5368</v>
      </c>
      <c r="N6" s="213">
        <v>4740</v>
      </c>
    </row>
  </sheetData>
  <mergeCells count="1">
    <mergeCell ref="A1:N1"/>
  </mergeCells>
  <phoneticPr fontId="3" type="noConversion"/>
  <pageMargins left="0.51181102362204722" right="0.51181102362204722" top="0.98958333333333337" bottom="0.86614173228346458" header="0.51181102362204722" footer="0.51181102362204722"/>
  <pageSetup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tint="0.79998168889431442"/>
  </sheetPr>
  <dimension ref="A1:N6"/>
  <sheetViews>
    <sheetView zoomScaleNormal="100" workbookViewId="0">
      <selection activeCell="A3" sqref="A3"/>
    </sheetView>
  </sheetViews>
  <sheetFormatPr defaultRowHeight="12.75"/>
  <cols>
    <col min="1" max="1" width="20" customWidth="1"/>
    <col min="2" max="14" width="6.42578125" customWidth="1"/>
  </cols>
  <sheetData>
    <row r="1" spans="1:14" ht="36.75" customHeight="1">
      <c r="A1" s="376" t="s">
        <v>433</v>
      </c>
      <c r="B1" s="376"/>
      <c r="C1" s="376"/>
      <c r="D1" s="376"/>
      <c r="E1" s="376"/>
      <c r="F1" s="376"/>
      <c r="G1" s="376"/>
      <c r="H1" s="376"/>
      <c r="I1" s="376"/>
      <c r="J1" s="376"/>
      <c r="K1" s="376"/>
      <c r="L1" s="376"/>
      <c r="M1" s="376"/>
      <c r="N1" s="376"/>
    </row>
    <row r="2" spans="1:14" ht="12" customHeight="1">
      <c r="A2" s="406" t="s">
        <v>112</v>
      </c>
      <c r="B2" s="406"/>
      <c r="C2" s="406"/>
      <c r="D2" s="406"/>
      <c r="E2" s="406"/>
      <c r="F2" s="406"/>
      <c r="G2" s="406"/>
      <c r="H2" s="406"/>
      <c r="I2" s="406"/>
      <c r="J2" s="406"/>
      <c r="K2" s="406"/>
      <c r="L2" s="406"/>
      <c r="M2" s="406"/>
      <c r="N2" s="406"/>
    </row>
    <row r="3" spans="1:14" ht="49.5" customHeight="1">
      <c r="A3" s="52"/>
      <c r="B3" s="4" t="s">
        <v>173</v>
      </c>
      <c r="C3" s="4" t="s">
        <v>174</v>
      </c>
      <c r="D3" s="4" t="s">
        <v>57</v>
      </c>
      <c r="E3" s="5" t="s">
        <v>62</v>
      </c>
      <c r="F3" s="9" t="s">
        <v>63</v>
      </c>
      <c r="G3" s="9" t="s">
        <v>64</v>
      </c>
      <c r="H3" s="9" t="s">
        <v>65</v>
      </c>
      <c r="I3" s="9" t="s">
        <v>172</v>
      </c>
      <c r="J3" s="9" t="s">
        <v>209</v>
      </c>
      <c r="K3" s="9" t="s">
        <v>381</v>
      </c>
      <c r="L3" s="9" t="s">
        <v>418</v>
      </c>
      <c r="M3" s="176" t="s">
        <v>458</v>
      </c>
      <c r="N3" s="178" t="s">
        <v>493</v>
      </c>
    </row>
    <row r="4" spans="1:14">
      <c r="A4" s="31" t="s">
        <v>113</v>
      </c>
      <c r="B4" s="37">
        <v>22.8</v>
      </c>
      <c r="C4" s="37">
        <v>25</v>
      </c>
      <c r="D4" s="73">
        <v>21.4</v>
      </c>
      <c r="E4" s="73">
        <v>16.100000000000001</v>
      </c>
      <c r="F4" s="37">
        <v>19</v>
      </c>
      <c r="G4" s="37">
        <v>17</v>
      </c>
      <c r="H4" s="73">
        <v>15.3</v>
      </c>
      <c r="I4" s="73">
        <v>14.7</v>
      </c>
      <c r="J4" s="73">
        <v>15.1</v>
      </c>
      <c r="K4" s="37">
        <v>15</v>
      </c>
      <c r="L4" s="204">
        <v>14.4</v>
      </c>
      <c r="M4" s="204">
        <v>13.9</v>
      </c>
      <c r="N4" s="356">
        <v>14.484999999999999</v>
      </c>
    </row>
    <row r="5" spans="1:14" ht="33.75">
      <c r="A5" s="25" t="s">
        <v>186</v>
      </c>
      <c r="B5" s="154">
        <v>17.8</v>
      </c>
      <c r="C5" s="154">
        <v>21</v>
      </c>
      <c r="D5" s="153">
        <v>18.3</v>
      </c>
      <c r="E5" s="153">
        <v>14.2</v>
      </c>
      <c r="F5" s="153">
        <v>16.7</v>
      </c>
      <c r="G5" s="153">
        <v>15.2</v>
      </c>
      <c r="H5" s="153">
        <v>13.3</v>
      </c>
      <c r="I5" s="157">
        <v>12.7</v>
      </c>
      <c r="J5" s="154">
        <v>13</v>
      </c>
      <c r="K5" s="154">
        <v>13</v>
      </c>
      <c r="L5" s="154">
        <v>12.5</v>
      </c>
      <c r="M5" s="154">
        <v>12.1</v>
      </c>
      <c r="N5" s="196">
        <v>12.621</v>
      </c>
    </row>
    <row r="6" spans="1:14" ht="33.75">
      <c r="A6" s="58" t="s">
        <v>187</v>
      </c>
      <c r="B6" s="162">
        <v>5</v>
      </c>
      <c r="C6" s="162">
        <v>4</v>
      </c>
      <c r="D6" s="156">
        <v>3.1</v>
      </c>
      <c r="E6" s="162">
        <v>1.9</v>
      </c>
      <c r="F6" s="162">
        <v>2.2999999999999998</v>
      </c>
      <c r="G6" s="162">
        <v>1.8</v>
      </c>
      <c r="H6" s="162">
        <v>2</v>
      </c>
      <c r="I6" s="162">
        <v>2</v>
      </c>
      <c r="J6" s="162">
        <v>2.1</v>
      </c>
      <c r="K6" s="203">
        <v>2</v>
      </c>
      <c r="L6" s="203">
        <v>1.9</v>
      </c>
      <c r="M6" s="203">
        <v>1.8</v>
      </c>
      <c r="N6" s="203">
        <v>1.8640000000000001</v>
      </c>
    </row>
  </sheetData>
  <mergeCells count="2">
    <mergeCell ref="A2:N2"/>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4" tint="0.79998168889431442"/>
  </sheetPr>
  <dimension ref="A1:M4"/>
  <sheetViews>
    <sheetView zoomScaleNormal="100" workbookViewId="0">
      <selection activeCell="A2" sqref="A2"/>
    </sheetView>
  </sheetViews>
  <sheetFormatPr defaultRowHeight="12.75"/>
  <cols>
    <col min="1" max="1" width="25.5703125" customWidth="1"/>
    <col min="2" max="8" width="7.140625" customWidth="1"/>
    <col min="9" max="10" width="6.42578125" customWidth="1"/>
    <col min="11" max="11" width="6.28515625" customWidth="1"/>
    <col min="12" max="12" width="6.5703125" customWidth="1"/>
  </cols>
  <sheetData>
    <row r="1" spans="1:13" ht="51" customHeight="1">
      <c r="A1" s="368" t="s">
        <v>432</v>
      </c>
      <c r="B1" s="368"/>
      <c r="C1" s="368"/>
      <c r="D1" s="368"/>
      <c r="E1" s="368"/>
      <c r="F1" s="368"/>
      <c r="G1" s="368"/>
      <c r="H1" s="368"/>
      <c r="I1" s="368"/>
      <c r="J1" s="368"/>
      <c r="K1" s="127"/>
    </row>
    <row r="2" spans="1:13">
      <c r="A2" s="10" t="s">
        <v>0</v>
      </c>
      <c r="B2" s="4">
        <v>2014</v>
      </c>
      <c r="C2" s="5">
        <v>2015</v>
      </c>
      <c r="D2" s="109">
        <v>2016</v>
      </c>
      <c r="E2" s="109">
        <v>2017</v>
      </c>
      <c r="F2" s="109">
        <v>2018</v>
      </c>
      <c r="G2" s="109">
        <v>2019</v>
      </c>
      <c r="H2" s="109">
        <v>2020</v>
      </c>
      <c r="I2" s="109">
        <v>2021</v>
      </c>
      <c r="J2" s="109">
        <v>2022</v>
      </c>
      <c r="K2" s="109">
        <v>2023</v>
      </c>
      <c r="L2" s="109">
        <v>2024</v>
      </c>
      <c r="M2" s="223"/>
    </row>
    <row r="3" spans="1:13" ht="33.75">
      <c r="A3" s="70" t="s">
        <v>1</v>
      </c>
      <c r="B3" s="144">
        <v>62</v>
      </c>
      <c r="C3" s="144">
        <v>57</v>
      </c>
      <c r="D3" s="222">
        <v>68</v>
      </c>
      <c r="E3" s="144">
        <v>62</v>
      </c>
      <c r="F3" s="144">
        <v>57</v>
      </c>
      <c r="G3" s="144">
        <v>56</v>
      </c>
      <c r="H3" s="144">
        <v>57</v>
      </c>
      <c r="I3" s="144">
        <v>58</v>
      </c>
      <c r="J3" s="157">
        <v>57</v>
      </c>
      <c r="K3" s="157">
        <v>57</v>
      </c>
      <c r="L3" s="153">
        <v>61</v>
      </c>
    </row>
    <row r="4" spans="1:13" ht="34.5" customHeight="1">
      <c r="A4" s="71" t="s">
        <v>114</v>
      </c>
      <c r="B4" s="145">
        <v>34</v>
      </c>
      <c r="C4" s="145">
        <v>33</v>
      </c>
      <c r="D4" s="145">
        <v>13</v>
      </c>
      <c r="E4" s="145">
        <v>28</v>
      </c>
      <c r="F4" s="145">
        <v>26</v>
      </c>
      <c r="G4" s="145">
        <v>22</v>
      </c>
      <c r="H4" s="145">
        <v>21</v>
      </c>
      <c r="I4" s="81">
        <v>22</v>
      </c>
      <c r="J4" s="158">
        <v>22</v>
      </c>
      <c r="K4" s="158">
        <v>22</v>
      </c>
      <c r="L4" s="158">
        <v>20</v>
      </c>
      <c r="M4" s="270"/>
    </row>
  </sheetData>
  <mergeCells count="1">
    <mergeCell ref="A1:J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sheetPr>
  <dimension ref="A1:O7"/>
  <sheetViews>
    <sheetView zoomScaleNormal="100" workbookViewId="0">
      <selection activeCell="A3" sqref="A3"/>
    </sheetView>
  </sheetViews>
  <sheetFormatPr defaultRowHeight="12.75"/>
  <cols>
    <col min="1" max="1" width="19" customWidth="1"/>
    <col min="2" max="13" width="5.5703125" customWidth="1"/>
    <col min="14" max="14" width="5.85546875" customWidth="1"/>
  </cols>
  <sheetData>
    <row r="1" spans="1:15" ht="37.5" customHeight="1">
      <c r="A1" s="376" t="s">
        <v>517</v>
      </c>
      <c r="B1" s="376"/>
      <c r="C1" s="376"/>
      <c r="D1" s="376"/>
      <c r="E1" s="376"/>
      <c r="F1" s="376"/>
      <c r="G1" s="376"/>
      <c r="H1" s="376"/>
      <c r="I1" s="376"/>
      <c r="J1" s="376"/>
      <c r="K1" s="376"/>
      <c r="L1" s="376"/>
      <c r="M1" s="376"/>
      <c r="N1" s="376"/>
    </row>
    <row r="2" spans="1:15" ht="10.15" customHeight="1">
      <c r="A2" s="375" t="s">
        <v>53</v>
      </c>
      <c r="B2" s="375"/>
      <c r="C2" s="375"/>
      <c r="D2" s="375"/>
      <c r="E2" s="375"/>
      <c r="F2" s="375"/>
      <c r="G2" s="375"/>
      <c r="H2" s="375"/>
      <c r="I2" s="375"/>
      <c r="J2" s="375"/>
      <c r="K2" s="375"/>
      <c r="L2" s="375"/>
      <c r="M2" s="375"/>
      <c r="N2" s="375"/>
    </row>
    <row r="3" spans="1:15">
      <c r="A3" s="275"/>
      <c r="B3" s="108">
        <v>2000</v>
      </c>
      <c r="C3" s="106">
        <v>2005</v>
      </c>
      <c r="D3" s="108">
        <v>2010</v>
      </c>
      <c r="E3" s="106">
        <v>2015</v>
      </c>
      <c r="F3" s="63">
        <v>2016</v>
      </c>
      <c r="G3" s="63">
        <v>2017</v>
      </c>
      <c r="H3" s="63">
        <v>2018</v>
      </c>
      <c r="I3" s="63">
        <v>2019</v>
      </c>
      <c r="J3" s="63">
        <v>2020</v>
      </c>
      <c r="K3" s="63">
        <v>2021</v>
      </c>
      <c r="L3" s="63">
        <v>2022</v>
      </c>
      <c r="M3" s="63">
        <v>2023</v>
      </c>
      <c r="N3" s="63">
        <v>2024</v>
      </c>
    </row>
    <row r="4" spans="1:15">
      <c r="A4" s="24" t="s">
        <v>54</v>
      </c>
      <c r="B4" s="73">
        <v>93.7</v>
      </c>
      <c r="C4" s="73">
        <v>113.1</v>
      </c>
      <c r="D4" s="37">
        <v>130</v>
      </c>
      <c r="E4" s="37">
        <v>149.9</v>
      </c>
      <c r="F4" s="37">
        <v>150.19999999999999</v>
      </c>
      <c r="G4" s="37">
        <v>149.19999999999999</v>
      </c>
      <c r="H4" s="37">
        <v>149.5</v>
      </c>
      <c r="I4" s="140">
        <v>149.69999999999999</v>
      </c>
      <c r="J4" s="140">
        <v>134.19999999999999</v>
      </c>
      <c r="K4" s="37">
        <v>137.1</v>
      </c>
      <c r="L4" s="204">
        <v>133.4</v>
      </c>
      <c r="M4" s="204">
        <v>129.6</v>
      </c>
      <c r="N4" s="314">
        <f>N5+N6</f>
        <v>127.2</v>
      </c>
      <c r="O4" s="74"/>
    </row>
    <row r="5" spans="1:15" ht="33.75" customHeight="1">
      <c r="A5" s="25" t="s">
        <v>186</v>
      </c>
      <c r="B5" s="153">
        <v>72.599999999999994</v>
      </c>
      <c r="C5" s="153">
        <v>87.8</v>
      </c>
      <c r="D5" s="153">
        <v>103.3</v>
      </c>
      <c r="E5" s="154">
        <v>123.2</v>
      </c>
      <c r="F5" s="153">
        <v>123.8</v>
      </c>
      <c r="G5" s="153">
        <v>123.4</v>
      </c>
      <c r="H5" s="154">
        <v>124</v>
      </c>
      <c r="I5" s="157">
        <v>124.4</v>
      </c>
      <c r="J5" s="157">
        <v>111.1</v>
      </c>
      <c r="K5" s="196">
        <v>115</v>
      </c>
      <c r="L5" s="157">
        <v>111.9</v>
      </c>
      <c r="M5" s="157">
        <v>109.6</v>
      </c>
      <c r="N5" s="157">
        <v>108.2</v>
      </c>
      <c r="O5" s="74"/>
    </row>
    <row r="6" spans="1:15" ht="33.75">
      <c r="A6" s="25" t="s">
        <v>187</v>
      </c>
      <c r="B6" s="153">
        <v>20.7</v>
      </c>
      <c r="C6" s="153">
        <v>25.1</v>
      </c>
      <c r="D6" s="153">
        <v>26.5</v>
      </c>
      <c r="E6" s="153">
        <v>26.5</v>
      </c>
      <c r="F6" s="153">
        <v>26.4</v>
      </c>
      <c r="G6" s="153">
        <v>25.8</v>
      </c>
      <c r="H6" s="153">
        <v>25.5</v>
      </c>
      <c r="I6" s="157">
        <v>25.3</v>
      </c>
      <c r="J6" s="196">
        <v>23</v>
      </c>
      <c r="K6" s="153">
        <v>22.1</v>
      </c>
      <c r="L6" s="157">
        <v>21.5</v>
      </c>
      <c r="M6" s="196">
        <v>20</v>
      </c>
      <c r="N6" s="196">
        <v>19</v>
      </c>
      <c r="O6" s="74"/>
    </row>
    <row r="7" spans="1:15" ht="33.75">
      <c r="A7" s="58" t="s">
        <v>188</v>
      </c>
      <c r="B7" s="156">
        <v>0.4</v>
      </c>
      <c r="C7" s="156">
        <v>0.2</v>
      </c>
      <c r="D7" s="156">
        <v>0.2</v>
      </c>
      <c r="E7" s="156">
        <v>0.2</v>
      </c>
      <c r="F7" s="64" t="s">
        <v>69</v>
      </c>
      <c r="G7" s="64" t="s">
        <v>69</v>
      </c>
      <c r="H7" s="64" t="s">
        <v>69</v>
      </c>
      <c r="I7" s="64" t="s">
        <v>69</v>
      </c>
      <c r="J7" s="64" t="s">
        <v>69</v>
      </c>
      <c r="K7" s="64" t="s">
        <v>69</v>
      </c>
      <c r="L7" s="64" t="s">
        <v>69</v>
      </c>
      <c r="M7" s="64" t="s">
        <v>69</v>
      </c>
      <c r="N7" s="230" t="s">
        <v>69</v>
      </c>
      <c r="O7" s="74"/>
    </row>
  </sheetData>
  <mergeCells count="2">
    <mergeCell ref="A2:N2"/>
    <mergeCell ref="A1:N1"/>
  </mergeCells>
  <phoneticPr fontId="3" type="noConversion"/>
  <pageMargins left="0.51181102362204722" right="0.51181102362204722" top="0.98958333333333337" bottom="0.86614173228346458" header="0.51181102362204722" footer="0.51181102362204722"/>
  <pageSetup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4" tint="0.79998168889431442"/>
  </sheetPr>
  <dimension ref="A1:N4"/>
  <sheetViews>
    <sheetView zoomScaleNormal="100" workbookViewId="0">
      <selection activeCell="A2" sqref="A2"/>
    </sheetView>
  </sheetViews>
  <sheetFormatPr defaultRowHeight="12.75"/>
  <cols>
    <col min="1" max="1" width="28.7109375" customWidth="1"/>
    <col min="2" max="13" width="6.42578125" customWidth="1"/>
    <col min="14" max="14" width="7.42578125" customWidth="1"/>
  </cols>
  <sheetData>
    <row r="1" spans="1:14" ht="49.5" customHeight="1">
      <c r="A1" s="368" t="s">
        <v>431</v>
      </c>
      <c r="B1" s="368"/>
      <c r="C1" s="368"/>
      <c r="D1" s="368"/>
      <c r="E1" s="368"/>
      <c r="F1" s="368"/>
      <c r="G1" s="368"/>
      <c r="H1" s="368"/>
      <c r="I1" s="368"/>
      <c r="J1" s="368"/>
      <c r="K1" s="368"/>
      <c r="L1" s="368"/>
      <c r="M1" s="368"/>
    </row>
    <row r="2" spans="1:14" ht="21.75" customHeight="1">
      <c r="A2" s="52"/>
      <c r="B2" s="95" t="s">
        <v>173</v>
      </c>
      <c r="C2" s="95" t="s">
        <v>174</v>
      </c>
      <c r="D2" s="95" t="s">
        <v>57</v>
      </c>
      <c r="E2" s="109" t="s">
        <v>62</v>
      </c>
      <c r="F2" s="95" t="s">
        <v>63</v>
      </c>
      <c r="G2" s="95" t="s">
        <v>64</v>
      </c>
      <c r="H2" s="95" t="s">
        <v>65</v>
      </c>
      <c r="I2" s="95" t="s">
        <v>172</v>
      </c>
      <c r="J2" s="109" t="s">
        <v>209</v>
      </c>
      <c r="K2" s="109" t="s">
        <v>381</v>
      </c>
      <c r="L2" s="109" t="s">
        <v>418</v>
      </c>
      <c r="M2" s="176" t="s">
        <v>458</v>
      </c>
      <c r="N2" s="178" t="s">
        <v>493</v>
      </c>
    </row>
    <row r="3" spans="1:14" ht="33.75">
      <c r="A3" s="24" t="s">
        <v>364</v>
      </c>
      <c r="B3" s="76">
        <v>2330</v>
      </c>
      <c r="C3" s="76">
        <v>2432</v>
      </c>
      <c r="D3" s="76">
        <v>2257</v>
      </c>
      <c r="E3" s="76">
        <v>1854</v>
      </c>
      <c r="F3" s="76">
        <v>1852</v>
      </c>
      <c r="G3" s="76">
        <v>1840</v>
      </c>
      <c r="H3" s="76">
        <v>1731</v>
      </c>
      <c r="I3" s="76">
        <v>1597</v>
      </c>
      <c r="J3" s="76">
        <v>1513</v>
      </c>
      <c r="K3" s="76">
        <v>1453</v>
      </c>
      <c r="L3" s="76">
        <v>1372</v>
      </c>
      <c r="M3" s="76">
        <v>1266</v>
      </c>
      <c r="N3" s="76">
        <v>1223</v>
      </c>
    </row>
    <row r="4" spans="1:14" ht="43.5" customHeight="1">
      <c r="A4" s="180" t="s">
        <v>260</v>
      </c>
      <c r="B4" s="183">
        <v>49.2</v>
      </c>
      <c r="C4" s="184">
        <v>56.4</v>
      </c>
      <c r="D4" s="184">
        <v>61.5</v>
      </c>
      <c r="E4" s="184">
        <v>70.400000000000006</v>
      </c>
      <c r="F4" s="184">
        <v>70.400000000000006</v>
      </c>
      <c r="G4" s="184">
        <v>71.3</v>
      </c>
      <c r="H4" s="184">
        <v>72</v>
      </c>
      <c r="I4" s="158">
        <v>72.3</v>
      </c>
      <c r="J4" s="158">
        <v>74.400000000000006</v>
      </c>
      <c r="K4" s="133">
        <v>75.099999999999994</v>
      </c>
      <c r="L4" s="133">
        <v>76.099999999999994</v>
      </c>
      <c r="M4" s="133">
        <v>77.900000000000006</v>
      </c>
      <c r="N4" s="158">
        <v>78.599999999999994</v>
      </c>
    </row>
  </sheetData>
  <mergeCells count="1">
    <mergeCell ref="A1:M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4" tint="0.79998168889431442"/>
  </sheetPr>
  <dimension ref="A1:Y39"/>
  <sheetViews>
    <sheetView zoomScaleNormal="100" workbookViewId="0">
      <pane ySplit="3" topLeftCell="A4" activePane="bottomLeft" state="frozen"/>
      <selection activeCell="A2" sqref="A2:A4"/>
      <selection pane="bottomLeft" activeCell="A2" sqref="A2:A3"/>
    </sheetView>
  </sheetViews>
  <sheetFormatPr defaultRowHeight="12.75"/>
  <cols>
    <col min="1" max="1" width="21.28515625" customWidth="1"/>
    <col min="2" max="7" width="4.85546875" customWidth="1"/>
    <col min="8" max="13" width="5.7109375" customWidth="1"/>
    <col min="14" max="19" width="6" customWidth="1"/>
    <col min="20" max="23" width="5.7109375" customWidth="1"/>
    <col min="24" max="24" width="5.85546875" customWidth="1"/>
    <col min="25" max="25" width="6.140625" customWidth="1"/>
  </cols>
  <sheetData>
    <row r="1" spans="1:25" ht="38.25" customHeight="1">
      <c r="A1" s="368" t="s">
        <v>496</v>
      </c>
      <c r="B1" s="368"/>
      <c r="C1" s="368"/>
      <c r="D1" s="368"/>
      <c r="E1" s="368"/>
      <c r="F1" s="368"/>
      <c r="G1" s="368"/>
      <c r="H1" s="368"/>
      <c r="I1" s="368"/>
      <c r="J1" s="368"/>
      <c r="K1" s="368"/>
      <c r="L1" s="368"/>
      <c r="M1" s="368"/>
      <c r="N1" s="368"/>
      <c r="O1" s="368"/>
      <c r="P1" s="368"/>
      <c r="Q1" s="368"/>
      <c r="R1" s="368"/>
      <c r="S1" s="368"/>
      <c r="T1" s="368"/>
      <c r="U1" s="368"/>
      <c r="V1" s="368"/>
      <c r="W1" s="368"/>
      <c r="X1" s="368"/>
      <c r="Y1" s="368"/>
    </row>
    <row r="2" spans="1:25" ht="39" customHeight="1">
      <c r="A2" s="407" t="s">
        <v>489</v>
      </c>
      <c r="B2" s="371" t="s">
        <v>115</v>
      </c>
      <c r="C2" s="372"/>
      <c r="D2" s="372"/>
      <c r="E2" s="372"/>
      <c r="F2" s="372"/>
      <c r="G2" s="369"/>
      <c r="H2" s="371" t="s">
        <v>116</v>
      </c>
      <c r="I2" s="372"/>
      <c r="J2" s="372"/>
      <c r="K2" s="372"/>
      <c r="L2" s="372"/>
      <c r="M2" s="369"/>
      <c r="N2" s="371" t="s">
        <v>7</v>
      </c>
      <c r="O2" s="372"/>
      <c r="P2" s="372"/>
      <c r="Q2" s="372"/>
      <c r="R2" s="372"/>
      <c r="S2" s="369"/>
      <c r="T2" s="371" t="s">
        <v>117</v>
      </c>
      <c r="U2" s="372"/>
      <c r="V2" s="372"/>
      <c r="W2" s="372"/>
      <c r="X2" s="372"/>
      <c r="Y2" s="372"/>
    </row>
    <row r="3" spans="1:25" ht="21.75" customHeight="1">
      <c r="A3" s="408"/>
      <c r="B3" s="4">
        <v>2015</v>
      </c>
      <c r="C3" s="106">
        <v>2020</v>
      </c>
      <c r="D3" s="5">
        <v>2021</v>
      </c>
      <c r="E3" s="5">
        <v>2022</v>
      </c>
      <c r="F3" s="5">
        <v>2023</v>
      </c>
      <c r="G3" s="5">
        <v>2024</v>
      </c>
      <c r="H3" s="4">
        <v>2015</v>
      </c>
      <c r="I3" s="5">
        <v>2020</v>
      </c>
      <c r="J3" s="5">
        <v>2021</v>
      </c>
      <c r="K3" s="5">
        <v>2022</v>
      </c>
      <c r="L3" s="5">
        <v>2023</v>
      </c>
      <c r="M3" s="5">
        <v>2024</v>
      </c>
      <c r="N3" s="4">
        <v>2015</v>
      </c>
      <c r="O3" s="5">
        <v>2020</v>
      </c>
      <c r="P3" s="5">
        <v>2021</v>
      </c>
      <c r="Q3" s="5">
        <v>2022</v>
      </c>
      <c r="R3" s="5">
        <v>2023</v>
      </c>
      <c r="S3" s="5">
        <v>2024</v>
      </c>
      <c r="T3" s="4">
        <v>2015</v>
      </c>
      <c r="U3" s="5">
        <v>2020</v>
      </c>
      <c r="V3" s="5">
        <v>2021</v>
      </c>
      <c r="W3" s="5">
        <v>2022</v>
      </c>
      <c r="X3" s="5">
        <v>2023</v>
      </c>
      <c r="Y3" s="5">
        <v>2024</v>
      </c>
    </row>
    <row r="4" spans="1:25">
      <c r="A4" s="11" t="s">
        <v>73</v>
      </c>
      <c r="B4" s="116">
        <v>47</v>
      </c>
      <c r="C4" s="44">
        <v>44</v>
      </c>
      <c r="D4" s="44">
        <v>44</v>
      </c>
      <c r="E4" s="257">
        <v>43</v>
      </c>
      <c r="F4" s="257">
        <v>40</v>
      </c>
      <c r="G4" s="257">
        <v>34</v>
      </c>
      <c r="H4" s="44">
        <v>9367</v>
      </c>
      <c r="I4" s="44">
        <v>7269</v>
      </c>
      <c r="J4" s="134">
        <v>7103</v>
      </c>
      <c r="K4" s="134">
        <v>6798</v>
      </c>
      <c r="L4" s="134">
        <v>6786</v>
      </c>
      <c r="M4" s="134">
        <v>7188</v>
      </c>
      <c r="N4" s="44">
        <v>16098</v>
      </c>
      <c r="O4" s="44">
        <v>15077</v>
      </c>
      <c r="P4" s="134">
        <v>15015</v>
      </c>
      <c r="Q4" s="256">
        <v>14357</v>
      </c>
      <c r="R4" s="256">
        <v>13860</v>
      </c>
      <c r="S4" s="256">
        <v>14485</v>
      </c>
      <c r="T4" s="44">
        <v>9220</v>
      </c>
      <c r="U4" s="44">
        <v>5594</v>
      </c>
      <c r="V4" s="134">
        <v>5686</v>
      </c>
      <c r="W4" s="134">
        <v>5547</v>
      </c>
      <c r="X4" s="134">
        <v>5368</v>
      </c>
      <c r="Y4" s="317">
        <v>4740</v>
      </c>
    </row>
    <row r="5" spans="1:25">
      <c r="A5" s="14" t="s">
        <v>18</v>
      </c>
      <c r="B5" s="118">
        <v>12</v>
      </c>
      <c r="C5" s="44">
        <v>11</v>
      </c>
      <c r="D5" s="44">
        <v>11</v>
      </c>
      <c r="E5" s="226">
        <v>11</v>
      </c>
      <c r="F5" s="226">
        <v>11</v>
      </c>
      <c r="G5" s="226">
        <v>11</v>
      </c>
      <c r="H5" s="44">
        <v>3440</v>
      </c>
      <c r="I5" s="44">
        <v>2541</v>
      </c>
      <c r="J5" s="134">
        <v>2654</v>
      </c>
      <c r="K5" s="134">
        <v>2652</v>
      </c>
      <c r="L5" s="134">
        <v>2622</v>
      </c>
      <c r="M5" s="134">
        <v>2915</v>
      </c>
      <c r="N5" s="44">
        <v>5934</v>
      </c>
      <c r="O5" s="44">
        <v>5353</v>
      </c>
      <c r="P5" s="134">
        <v>5513</v>
      </c>
      <c r="Q5" s="256">
        <v>5403</v>
      </c>
      <c r="R5" s="256">
        <v>5304</v>
      </c>
      <c r="S5" s="256">
        <v>5679</v>
      </c>
      <c r="T5" s="44">
        <v>3332</v>
      </c>
      <c r="U5" s="44">
        <v>2158</v>
      </c>
      <c r="V5" s="134">
        <v>2010</v>
      </c>
      <c r="W5" s="134">
        <v>2091</v>
      </c>
      <c r="X5" s="134">
        <v>1975</v>
      </c>
      <c r="Y5" s="317">
        <v>1849</v>
      </c>
    </row>
    <row r="6" spans="1:25">
      <c r="A6" s="14" t="s">
        <v>19</v>
      </c>
      <c r="B6" s="118">
        <v>16</v>
      </c>
      <c r="C6" s="44">
        <v>15</v>
      </c>
      <c r="D6" s="44">
        <v>15</v>
      </c>
      <c r="E6" s="226">
        <v>14</v>
      </c>
      <c r="F6" s="226">
        <v>13</v>
      </c>
      <c r="G6" s="226">
        <v>10</v>
      </c>
      <c r="H6" s="44">
        <v>3039</v>
      </c>
      <c r="I6" s="44">
        <v>2122</v>
      </c>
      <c r="J6" s="134">
        <v>1967</v>
      </c>
      <c r="K6" s="134">
        <v>1835</v>
      </c>
      <c r="L6" s="134">
        <v>1864</v>
      </c>
      <c r="M6" s="134">
        <v>1756</v>
      </c>
      <c r="N6" s="44">
        <v>5318</v>
      </c>
      <c r="O6" s="44">
        <v>4455</v>
      </c>
      <c r="P6" s="134">
        <v>4436</v>
      </c>
      <c r="Q6" s="256">
        <v>4098</v>
      </c>
      <c r="R6" s="256">
        <v>3945</v>
      </c>
      <c r="S6" s="256">
        <v>3850</v>
      </c>
      <c r="T6" s="44">
        <v>2879</v>
      </c>
      <c r="U6" s="44">
        <v>1604</v>
      </c>
      <c r="V6" s="134">
        <v>1627</v>
      </c>
      <c r="W6" s="134">
        <v>1694</v>
      </c>
      <c r="X6" s="134">
        <v>1522</v>
      </c>
      <c r="Y6" s="317">
        <v>1390</v>
      </c>
    </row>
    <row r="7" spans="1:25">
      <c r="A7" s="45" t="s">
        <v>20</v>
      </c>
      <c r="B7" s="100">
        <v>5</v>
      </c>
      <c r="C7" s="119">
        <v>5</v>
      </c>
      <c r="D7" s="119">
        <v>5</v>
      </c>
      <c r="E7" s="225">
        <v>5</v>
      </c>
      <c r="F7" s="225">
        <v>5</v>
      </c>
      <c r="G7" s="225">
        <v>5</v>
      </c>
      <c r="H7" s="34">
        <v>1425</v>
      </c>
      <c r="I7" s="34">
        <v>1067</v>
      </c>
      <c r="J7" s="138">
        <v>981</v>
      </c>
      <c r="K7" s="138">
        <v>972</v>
      </c>
      <c r="L7" s="138">
        <v>935</v>
      </c>
      <c r="M7" s="138">
        <v>1012</v>
      </c>
      <c r="N7" s="34">
        <v>2619</v>
      </c>
      <c r="O7" s="34">
        <v>2218</v>
      </c>
      <c r="P7" s="138">
        <v>2301</v>
      </c>
      <c r="Q7" s="138">
        <v>2185</v>
      </c>
      <c r="R7" s="138">
        <v>2089</v>
      </c>
      <c r="S7" s="138">
        <v>2308</v>
      </c>
      <c r="T7" s="34">
        <v>1281</v>
      </c>
      <c r="U7" s="74">
        <v>804</v>
      </c>
      <c r="V7" s="138">
        <v>784</v>
      </c>
      <c r="W7" s="138">
        <v>870</v>
      </c>
      <c r="X7" s="211">
        <v>814</v>
      </c>
      <c r="Y7" s="74">
        <v>870</v>
      </c>
    </row>
    <row r="8" spans="1:25">
      <c r="A8" s="45" t="s">
        <v>21</v>
      </c>
      <c r="B8" s="100">
        <v>1</v>
      </c>
      <c r="C8" s="119">
        <v>1</v>
      </c>
      <c r="D8" s="119">
        <v>1</v>
      </c>
      <c r="E8" s="225">
        <v>1</v>
      </c>
      <c r="F8" s="225">
        <v>1</v>
      </c>
      <c r="G8" s="225">
        <v>1</v>
      </c>
      <c r="H8" s="34">
        <v>124</v>
      </c>
      <c r="I8" s="34">
        <v>158</v>
      </c>
      <c r="J8" s="138">
        <v>159</v>
      </c>
      <c r="K8" s="138">
        <v>90</v>
      </c>
      <c r="L8" s="138">
        <v>146</v>
      </c>
      <c r="M8" s="138">
        <v>154</v>
      </c>
      <c r="N8" s="34">
        <v>124</v>
      </c>
      <c r="O8" s="74">
        <v>249</v>
      </c>
      <c r="P8" s="138">
        <v>247</v>
      </c>
      <c r="Q8" s="138">
        <v>167</v>
      </c>
      <c r="R8" s="138">
        <v>229</v>
      </c>
      <c r="S8" s="138">
        <v>230</v>
      </c>
      <c r="T8" s="34">
        <v>89</v>
      </c>
      <c r="U8" s="74">
        <v>123</v>
      </c>
      <c r="V8" s="138">
        <v>136</v>
      </c>
      <c r="W8" s="138">
        <v>136</v>
      </c>
      <c r="X8" s="74">
        <v>71</v>
      </c>
      <c r="Y8" s="319">
        <v>132</v>
      </c>
    </row>
    <row r="9" spans="1:25">
      <c r="A9" s="45" t="s">
        <v>22</v>
      </c>
      <c r="B9" s="100">
        <v>1</v>
      </c>
      <c r="C9" s="119">
        <v>1</v>
      </c>
      <c r="D9" s="119">
        <v>1</v>
      </c>
      <c r="E9" s="225">
        <v>1</v>
      </c>
      <c r="F9" s="225">
        <v>1</v>
      </c>
      <c r="G9" s="18" t="s">
        <v>69</v>
      </c>
      <c r="H9" s="34">
        <v>49</v>
      </c>
      <c r="I9" s="34">
        <v>75</v>
      </c>
      <c r="J9" s="138">
        <v>63</v>
      </c>
      <c r="K9" s="138">
        <v>50</v>
      </c>
      <c r="L9" s="138">
        <v>71</v>
      </c>
      <c r="M9" s="18" t="s">
        <v>69</v>
      </c>
      <c r="N9" s="34">
        <v>88</v>
      </c>
      <c r="O9" s="74">
        <v>138</v>
      </c>
      <c r="P9" s="138">
        <v>113</v>
      </c>
      <c r="Q9" s="138">
        <v>108</v>
      </c>
      <c r="R9" s="138">
        <v>114</v>
      </c>
      <c r="S9" s="18" t="s">
        <v>69</v>
      </c>
      <c r="T9" s="34">
        <v>35</v>
      </c>
      <c r="U9" s="74">
        <v>46</v>
      </c>
      <c r="V9" s="138">
        <v>54</v>
      </c>
      <c r="W9" s="138">
        <v>44</v>
      </c>
      <c r="X9" s="74">
        <v>25</v>
      </c>
      <c r="Y9" s="18" t="s">
        <v>69</v>
      </c>
    </row>
    <row r="10" spans="1:25">
      <c r="A10" s="45" t="s">
        <v>23</v>
      </c>
      <c r="B10" s="100">
        <v>1</v>
      </c>
      <c r="C10" s="34">
        <v>1</v>
      </c>
      <c r="D10" s="34">
        <v>1</v>
      </c>
      <c r="E10" s="239">
        <v>1</v>
      </c>
      <c r="F10" s="18" t="s">
        <v>69</v>
      </c>
      <c r="G10" s="18" t="s">
        <v>69</v>
      </c>
      <c r="H10" s="34">
        <v>131</v>
      </c>
      <c r="I10" s="34">
        <v>125</v>
      </c>
      <c r="J10" s="34">
        <v>103</v>
      </c>
      <c r="K10" s="34" t="s">
        <v>69</v>
      </c>
      <c r="L10" s="34" t="s">
        <v>69</v>
      </c>
      <c r="M10" s="18" t="s">
        <v>69</v>
      </c>
      <c r="N10" s="34">
        <v>195</v>
      </c>
      <c r="O10" s="74">
        <v>254</v>
      </c>
      <c r="P10" s="34">
        <v>248</v>
      </c>
      <c r="Q10" s="34">
        <v>118</v>
      </c>
      <c r="R10" s="273" t="s">
        <v>13</v>
      </c>
      <c r="S10" s="18" t="s">
        <v>69</v>
      </c>
      <c r="T10" s="34">
        <v>147</v>
      </c>
      <c r="U10" s="74">
        <v>106</v>
      </c>
      <c r="V10" s="138">
        <v>81</v>
      </c>
      <c r="W10" s="138">
        <v>94</v>
      </c>
      <c r="X10" s="18" t="s">
        <v>69</v>
      </c>
      <c r="Y10" s="18" t="s">
        <v>69</v>
      </c>
    </row>
    <row r="11" spans="1:25">
      <c r="A11" s="45" t="s">
        <v>24</v>
      </c>
      <c r="B11" s="100">
        <v>1</v>
      </c>
      <c r="C11" s="34">
        <v>1</v>
      </c>
      <c r="D11" s="34">
        <v>1</v>
      </c>
      <c r="E11" s="239">
        <v>1</v>
      </c>
      <c r="F11" s="239">
        <v>1</v>
      </c>
      <c r="G11" s="239">
        <v>1</v>
      </c>
      <c r="H11" s="34">
        <v>208</v>
      </c>
      <c r="I11" s="34">
        <v>155</v>
      </c>
      <c r="J11" s="34">
        <v>119</v>
      </c>
      <c r="K11" s="34">
        <v>125</v>
      </c>
      <c r="L11" s="34">
        <v>125</v>
      </c>
      <c r="M11" s="34">
        <v>155</v>
      </c>
      <c r="N11" s="34">
        <v>487</v>
      </c>
      <c r="O11" s="74">
        <v>335</v>
      </c>
      <c r="P11" s="34">
        <v>296</v>
      </c>
      <c r="Q11" s="34">
        <v>283</v>
      </c>
      <c r="R11" s="34">
        <v>251</v>
      </c>
      <c r="S11" s="34">
        <v>344</v>
      </c>
      <c r="T11" s="34">
        <v>203</v>
      </c>
      <c r="U11" s="74">
        <v>127</v>
      </c>
      <c r="V11" s="138">
        <v>120</v>
      </c>
      <c r="W11" s="138">
        <v>102</v>
      </c>
      <c r="X11" s="74">
        <v>99</v>
      </c>
      <c r="Y11" s="319">
        <v>104</v>
      </c>
    </row>
    <row r="12" spans="1:25">
      <c r="A12" s="45" t="s">
        <v>25</v>
      </c>
      <c r="B12" s="17" t="s">
        <v>69</v>
      </c>
      <c r="C12" s="18" t="s">
        <v>69</v>
      </c>
      <c r="D12" s="18" t="s">
        <v>69</v>
      </c>
      <c r="E12" s="18" t="s">
        <v>69</v>
      </c>
      <c r="F12" s="18" t="s">
        <v>69</v>
      </c>
      <c r="G12" s="18" t="s">
        <v>69</v>
      </c>
      <c r="H12" s="18" t="s">
        <v>69</v>
      </c>
      <c r="I12" s="18" t="s">
        <v>69</v>
      </c>
      <c r="J12" s="18" t="s">
        <v>69</v>
      </c>
      <c r="K12" s="18" t="s">
        <v>69</v>
      </c>
      <c r="L12" s="18" t="s">
        <v>69</v>
      </c>
      <c r="M12" s="18" t="s">
        <v>69</v>
      </c>
      <c r="N12" s="18" t="s">
        <v>69</v>
      </c>
      <c r="O12" s="18" t="s">
        <v>69</v>
      </c>
      <c r="P12" s="18" t="s">
        <v>69</v>
      </c>
      <c r="Q12" s="18" t="s">
        <v>69</v>
      </c>
      <c r="R12" s="18" t="s">
        <v>69</v>
      </c>
      <c r="S12" s="18" t="s">
        <v>69</v>
      </c>
      <c r="T12" s="34">
        <v>52</v>
      </c>
      <c r="U12" s="18" t="s">
        <v>69</v>
      </c>
      <c r="V12" s="18" t="s">
        <v>69</v>
      </c>
      <c r="W12" s="18" t="s">
        <v>69</v>
      </c>
      <c r="X12" s="18" t="s">
        <v>69</v>
      </c>
      <c r="Y12" s="319" t="s">
        <v>501</v>
      </c>
    </row>
    <row r="13" spans="1:25">
      <c r="A13" s="45" t="s">
        <v>26</v>
      </c>
      <c r="B13" s="100">
        <v>2</v>
      </c>
      <c r="C13" s="34">
        <v>2</v>
      </c>
      <c r="D13" s="34">
        <v>2</v>
      </c>
      <c r="E13" s="239">
        <v>1</v>
      </c>
      <c r="F13" s="239">
        <v>1</v>
      </c>
      <c r="G13" s="239">
        <v>1</v>
      </c>
      <c r="H13" s="34">
        <v>380</v>
      </c>
      <c r="I13" s="34">
        <v>165</v>
      </c>
      <c r="J13" s="34">
        <v>139</v>
      </c>
      <c r="K13" s="34">
        <v>142</v>
      </c>
      <c r="L13" s="34">
        <v>143</v>
      </c>
      <c r="M13" s="34">
        <v>150</v>
      </c>
      <c r="N13" s="34">
        <v>686</v>
      </c>
      <c r="O13" s="18">
        <v>383</v>
      </c>
      <c r="P13" s="34">
        <v>354</v>
      </c>
      <c r="Q13" s="34">
        <v>319</v>
      </c>
      <c r="R13" s="34">
        <v>332</v>
      </c>
      <c r="S13" s="34">
        <v>351</v>
      </c>
      <c r="T13" s="34">
        <v>319</v>
      </c>
      <c r="U13" s="74">
        <v>119</v>
      </c>
      <c r="V13" s="138">
        <v>109</v>
      </c>
      <c r="W13" s="138">
        <v>116</v>
      </c>
      <c r="X13" s="74">
        <v>91</v>
      </c>
      <c r="Y13" s="319">
        <v>76</v>
      </c>
    </row>
    <row r="14" spans="1:25">
      <c r="A14" s="45" t="s">
        <v>27</v>
      </c>
      <c r="B14" s="100">
        <v>1</v>
      </c>
      <c r="C14" s="34">
        <v>1</v>
      </c>
      <c r="D14" s="34">
        <v>1</v>
      </c>
      <c r="E14" s="239">
        <v>1</v>
      </c>
      <c r="F14" s="239">
        <v>1</v>
      </c>
      <c r="G14" s="273" t="s">
        <v>13</v>
      </c>
      <c r="H14" s="34">
        <v>147</v>
      </c>
      <c r="I14" s="34">
        <v>62</v>
      </c>
      <c r="J14" s="34">
        <v>72</v>
      </c>
      <c r="K14" s="34">
        <v>112</v>
      </c>
      <c r="L14" s="34">
        <v>96</v>
      </c>
      <c r="M14" s="18" t="s">
        <v>69</v>
      </c>
      <c r="N14" s="34">
        <v>147</v>
      </c>
      <c r="O14" s="74">
        <v>143</v>
      </c>
      <c r="P14" s="34">
        <v>149</v>
      </c>
      <c r="Q14" s="34">
        <v>162</v>
      </c>
      <c r="R14" s="34">
        <v>173</v>
      </c>
      <c r="S14" s="18" t="s">
        <v>69</v>
      </c>
      <c r="T14" s="34">
        <v>162</v>
      </c>
      <c r="U14" s="74">
        <v>25</v>
      </c>
      <c r="V14" s="138">
        <v>51</v>
      </c>
      <c r="W14" s="138">
        <v>59</v>
      </c>
      <c r="X14" s="74">
        <v>46</v>
      </c>
      <c r="Y14" s="18" t="s">
        <v>69</v>
      </c>
    </row>
    <row r="15" spans="1:25">
      <c r="A15" s="45" t="s">
        <v>28</v>
      </c>
      <c r="B15" s="100">
        <v>1</v>
      </c>
      <c r="C15" s="18" t="s">
        <v>69</v>
      </c>
      <c r="D15" s="18" t="s">
        <v>69</v>
      </c>
      <c r="E15" s="273" t="s">
        <v>13</v>
      </c>
      <c r="F15" s="273" t="s">
        <v>13</v>
      </c>
      <c r="G15" s="273" t="s">
        <v>13</v>
      </c>
      <c r="H15" s="34">
        <v>105</v>
      </c>
      <c r="I15" s="18" t="s">
        <v>69</v>
      </c>
      <c r="J15" s="18" t="s">
        <v>69</v>
      </c>
      <c r="K15" s="34" t="s">
        <v>69</v>
      </c>
      <c r="L15" s="34" t="s">
        <v>69</v>
      </c>
      <c r="M15" s="18" t="s">
        <v>69</v>
      </c>
      <c r="N15" s="34">
        <v>105</v>
      </c>
      <c r="O15" s="18" t="s">
        <v>69</v>
      </c>
      <c r="P15" s="34" t="s">
        <v>69</v>
      </c>
      <c r="Q15" s="34" t="s">
        <v>69</v>
      </c>
      <c r="R15" s="34" t="s">
        <v>69</v>
      </c>
      <c r="S15" s="18" t="s">
        <v>69</v>
      </c>
      <c r="T15" s="34">
        <v>158</v>
      </c>
      <c r="U15" s="34" t="s">
        <v>69</v>
      </c>
      <c r="V15" s="18" t="s">
        <v>69</v>
      </c>
      <c r="W15" s="138" t="s">
        <v>69</v>
      </c>
      <c r="X15" s="18" t="s">
        <v>69</v>
      </c>
      <c r="Y15" s="18" t="s">
        <v>69</v>
      </c>
    </row>
    <row r="16" spans="1:25">
      <c r="A16" s="45" t="s">
        <v>127</v>
      </c>
      <c r="B16" s="100">
        <v>1</v>
      </c>
      <c r="C16" s="34">
        <v>1</v>
      </c>
      <c r="D16" s="34">
        <v>1</v>
      </c>
      <c r="E16" s="239">
        <v>1</v>
      </c>
      <c r="F16" s="239">
        <v>1</v>
      </c>
      <c r="G16" s="239">
        <v>1</v>
      </c>
      <c r="H16" s="34">
        <v>177</v>
      </c>
      <c r="I16" s="34">
        <v>118</v>
      </c>
      <c r="J16" s="34">
        <v>162</v>
      </c>
      <c r="K16" s="34">
        <v>128</v>
      </c>
      <c r="L16" s="34">
        <v>165</v>
      </c>
      <c r="M16" s="34">
        <v>191</v>
      </c>
      <c r="N16" s="34">
        <v>355</v>
      </c>
      <c r="O16" s="74">
        <v>295</v>
      </c>
      <c r="P16" s="34">
        <v>293</v>
      </c>
      <c r="Q16" s="34">
        <v>300</v>
      </c>
      <c r="R16" s="34">
        <v>321</v>
      </c>
      <c r="S16" s="34">
        <v>447</v>
      </c>
      <c r="T16" s="34">
        <v>121</v>
      </c>
      <c r="U16" s="74">
        <v>95</v>
      </c>
      <c r="V16" s="138">
        <v>144</v>
      </c>
      <c r="W16" s="138">
        <v>101</v>
      </c>
      <c r="X16" s="74">
        <v>197</v>
      </c>
      <c r="Y16" s="319">
        <v>143</v>
      </c>
    </row>
    <row r="17" spans="1:25">
      <c r="A17" s="45" t="s">
        <v>487</v>
      </c>
      <c r="B17" s="100">
        <v>1</v>
      </c>
      <c r="C17" s="34">
        <v>1</v>
      </c>
      <c r="D17" s="34">
        <v>1</v>
      </c>
      <c r="E17" s="239">
        <v>1</v>
      </c>
      <c r="F17" s="239">
        <v>1</v>
      </c>
      <c r="G17" s="273" t="s">
        <v>13</v>
      </c>
      <c r="H17" s="34">
        <v>108</v>
      </c>
      <c r="I17" s="34">
        <v>100</v>
      </c>
      <c r="J17" s="34">
        <v>102</v>
      </c>
      <c r="K17" s="34">
        <v>117</v>
      </c>
      <c r="L17" s="34">
        <v>114</v>
      </c>
      <c r="M17" s="18" t="s">
        <v>69</v>
      </c>
      <c r="N17" s="34">
        <v>202</v>
      </c>
      <c r="O17" s="74">
        <v>244</v>
      </c>
      <c r="P17" s="34">
        <v>251</v>
      </c>
      <c r="Q17" s="34">
        <v>268</v>
      </c>
      <c r="R17" s="34">
        <v>270</v>
      </c>
      <c r="S17" s="18" t="s">
        <v>69</v>
      </c>
      <c r="T17" s="34">
        <v>117</v>
      </c>
      <c r="U17" s="74">
        <v>71</v>
      </c>
      <c r="V17" s="138">
        <v>94</v>
      </c>
      <c r="W17" s="138">
        <v>100</v>
      </c>
      <c r="X17" s="74">
        <v>102</v>
      </c>
      <c r="Y17" s="319" t="s">
        <v>501</v>
      </c>
    </row>
    <row r="18" spans="1:25">
      <c r="A18" s="45" t="s">
        <v>29</v>
      </c>
      <c r="B18" s="100">
        <v>1</v>
      </c>
      <c r="C18" s="34">
        <v>1</v>
      </c>
      <c r="D18" s="34">
        <v>1</v>
      </c>
      <c r="E18" s="239">
        <v>1</v>
      </c>
      <c r="F18" s="239">
        <v>1</v>
      </c>
      <c r="G18" s="239">
        <v>1</v>
      </c>
      <c r="H18" s="34">
        <v>185</v>
      </c>
      <c r="I18" s="34">
        <v>97</v>
      </c>
      <c r="J18" s="34">
        <v>67</v>
      </c>
      <c r="K18" s="34">
        <v>99</v>
      </c>
      <c r="L18" s="34">
        <v>69</v>
      </c>
      <c r="M18" s="34">
        <v>94</v>
      </c>
      <c r="N18" s="34">
        <v>310</v>
      </c>
      <c r="O18" s="74">
        <v>196</v>
      </c>
      <c r="P18" s="34">
        <v>184</v>
      </c>
      <c r="Q18" s="34">
        <v>188</v>
      </c>
      <c r="R18" s="34">
        <v>166</v>
      </c>
      <c r="S18" s="34">
        <v>170</v>
      </c>
      <c r="T18" s="34">
        <v>195</v>
      </c>
      <c r="U18" s="74">
        <v>88</v>
      </c>
      <c r="V18" s="138">
        <v>54</v>
      </c>
      <c r="W18" s="138">
        <v>72</v>
      </c>
      <c r="X18" s="74">
        <v>77</v>
      </c>
      <c r="Y18" s="74">
        <v>65</v>
      </c>
    </row>
    <row r="19" spans="1:25">
      <c r="A19" s="14" t="s">
        <v>30</v>
      </c>
      <c r="B19" s="118">
        <v>8</v>
      </c>
      <c r="C19" s="44">
        <v>8</v>
      </c>
      <c r="D19" s="44">
        <v>8</v>
      </c>
      <c r="E19" s="257">
        <v>8</v>
      </c>
      <c r="F19" s="257">
        <v>7</v>
      </c>
      <c r="G19" s="257">
        <v>5</v>
      </c>
      <c r="H19" s="44">
        <v>1362</v>
      </c>
      <c r="I19" s="44">
        <v>1145</v>
      </c>
      <c r="J19" s="44">
        <v>1047</v>
      </c>
      <c r="K19" s="44">
        <v>903</v>
      </c>
      <c r="L19" s="44">
        <v>865</v>
      </c>
      <c r="M19" s="44">
        <v>914</v>
      </c>
      <c r="N19" s="44">
        <v>2278</v>
      </c>
      <c r="O19" s="44">
        <v>2246</v>
      </c>
      <c r="P19" s="44">
        <v>2206</v>
      </c>
      <c r="Q19" s="365">
        <v>1940</v>
      </c>
      <c r="R19" s="365">
        <v>1737</v>
      </c>
      <c r="S19" s="365">
        <v>1837</v>
      </c>
      <c r="T19" s="44">
        <v>1479</v>
      </c>
      <c r="U19" s="44">
        <v>879</v>
      </c>
      <c r="V19" s="134">
        <v>813</v>
      </c>
      <c r="W19" s="134">
        <v>820</v>
      </c>
      <c r="X19" s="134">
        <v>789</v>
      </c>
      <c r="Y19" s="314">
        <v>563</v>
      </c>
    </row>
    <row r="20" spans="1:25">
      <c r="A20" s="45" t="s">
        <v>31</v>
      </c>
      <c r="B20" s="17" t="s">
        <v>69</v>
      </c>
      <c r="C20" s="18" t="s">
        <v>69</v>
      </c>
      <c r="D20" s="18" t="s">
        <v>69</v>
      </c>
      <c r="E20" s="18" t="s">
        <v>69</v>
      </c>
      <c r="F20" s="18" t="s">
        <v>69</v>
      </c>
      <c r="G20" s="18" t="s">
        <v>69</v>
      </c>
      <c r="H20" s="18" t="s">
        <v>69</v>
      </c>
      <c r="I20" s="18" t="s">
        <v>69</v>
      </c>
      <c r="J20" s="18" t="s">
        <v>69</v>
      </c>
      <c r="K20" s="18" t="s">
        <v>69</v>
      </c>
      <c r="L20" s="18" t="s">
        <v>69</v>
      </c>
      <c r="M20" s="18" t="s">
        <v>69</v>
      </c>
      <c r="N20" s="18" t="s">
        <v>69</v>
      </c>
      <c r="O20" s="18" t="s">
        <v>69</v>
      </c>
      <c r="P20" s="18" t="s">
        <v>69</v>
      </c>
      <c r="Q20" s="18" t="s">
        <v>69</v>
      </c>
      <c r="R20" s="18" t="s">
        <v>69</v>
      </c>
      <c r="S20" s="18" t="s">
        <v>69</v>
      </c>
      <c r="T20" s="34">
        <v>59</v>
      </c>
      <c r="U20" s="18" t="s">
        <v>69</v>
      </c>
      <c r="V20" s="18" t="s">
        <v>69</v>
      </c>
      <c r="W20" s="18" t="s">
        <v>69</v>
      </c>
      <c r="X20" s="18" t="s">
        <v>69</v>
      </c>
      <c r="Y20" s="18" t="s">
        <v>69</v>
      </c>
    </row>
    <row r="21" spans="1:25">
      <c r="A21" s="45" t="s">
        <v>32</v>
      </c>
      <c r="B21" s="100">
        <v>1</v>
      </c>
      <c r="C21" s="34">
        <v>1</v>
      </c>
      <c r="D21" s="34">
        <v>1</v>
      </c>
      <c r="E21" s="239">
        <v>1</v>
      </c>
      <c r="F21" s="18" t="s">
        <v>69</v>
      </c>
      <c r="G21" s="18" t="s">
        <v>69</v>
      </c>
      <c r="H21" s="34">
        <v>106</v>
      </c>
      <c r="I21" s="74">
        <v>75</v>
      </c>
      <c r="J21" s="74">
        <v>76</v>
      </c>
      <c r="K21" s="18" t="s">
        <v>69</v>
      </c>
      <c r="L21" s="18" t="s">
        <v>69</v>
      </c>
      <c r="M21" s="18" t="s">
        <v>69</v>
      </c>
      <c r="N21" s="34">
        <v>180</v>
      </c>
      <c r="O21" s="74">
        <v>168</v>
      </c>
      <c r="P21" s="34">
        <v>167</v>
      </c>
      <c r="Q21" s="34">
        <v>86</v>
      </c>
      <c r="R21" s="18" t="s">
        <v>69</v>
      </c>
      <c r="S21" s="18" t="s">
        <v>69</v>
      </c>
      <c r="T21" s="34">
        <v>93</v>
      </c>
      <c r="U21" s="74">
        <v>80</v>
      </c>
      <c r="V21" s="138">
        <v>65</v>
      </c>
      <c r="W21" s="138">
        <v>58</v>
      </c>
      <c r="X21" s="18" t="s">
        <v>69</v>
      </c>
      <c r="Y21" s="18" t="s">
        <v>69</v>
      </c>
    </row>
    <row r="22" spans="1:25">
      <c r="A22" s="45" t="s">
        <v>33</v>
      </c>
      <c r="B22" s="100">
        <v>1</v>
      </c>
      <c r="C22" s="34">
        <v>1</v>
      </c>
      <c r="D22" s="34">
        <v>1</v>
      </c>
      <c r="E22" s="239">
        <v>1</v>
      </c>
      <c r="F22" s="239">
        <v>1</v>
      </c>
      <c r="G22" s="239">
        <v>1</v>
      </c>
      <c r="H22" s="34">
        <v>216</v>
      </c>
      <c r="I22" s="74">
        <v>167</v>
      </c>
      <c r="J22" s="74">
        <v>114</v>
      </c>
      <c r="K22" s="34">
        <v>109</v>
      </c>
      <c r="L22" s="34">
        <v>86</v>
      </c>
      <c r="M22" s="34">
        <v>104</v>
      </c>
      <c r="N22" s="34">
        <v>366</v>
      </c>
      <c r="O22" s="74">
        <v>348</v>
      </c>
      <c r="P22" s="34">
        <v>286</v>
      </c>
      <c r="Q22" s="34">
        <v>264</v>
      </c>
      <c r="R22" s="34">
        <v>220</v>
      </c>
      <c r="S22" s="34">
        <v>250</v>
      </c>
      <c r="T22" s="34">
        <v>245</v>
      </c>
      <c r="U22" s="74">
        <v>106</v>
      </c>
      <c r="V22" s="138">
        <v>122</v>
      </c>
      <c r="W22" s="138">
        <v>87</v>
      </c>
      <c r="X22" s="74">
        <v>89</v>
      </c>
      <c r="Y22" s="74">
        <v>49</v>
      </c>
    </row>
    <row r="23" spans="1:25">
      <c r="A23" s="45" t="s">
        <v>129</v>
      </c>
      <c r="B23" s="100">
        <v>1</v>
      </c>
      <c r="C23" s="34">
        <v>1</v>
      </c>
      <c r="D23" s="34">
        <v>1</v>
      </c>
      <c r="E23" s="239">
        <v>1</v>
      </c>
      <c r="F23" s="239">
        <v>1</v>
      </c>
      <c r="G23" s="239">
        <v>1</v>
      </c>
      <c r="H23" s="34">
        <v>233</v>
      </c>
      <c r="I23" s="74">
        <v>190</v>
      </c>
      <c r="J23" s="74">
        <v>166</v>
      </c>
      <c r="K23" s="34">
        <v>182</v>
      </c>
      <c r="L23" s="34">
        <v>147</v>
      </c>
      <c r="M23" s="34">
        <v>187</v>
      </c>
      <c r="N23" s="34">
        <v>318</v>
      </c>
      <c r="O23" s="74">
        <v>309</v>
      </c>
      <c r="P23" s="34">
        <v>285</v>
      </c>
      <c r="Q23" s="34">
        <v>285</v>
      </c>
      <c r="R23" s="34">
        <v>235</v>
      </c>
      <c r="S23" s="34">
        <v>288</v>
      </c>
      <c r="T23" s="34">
        <v>295</v>
      </c>
      <c r="U23" s="74">
        <v>142</v>
      </c>
      <c r="V23" s="138">
        <v>157</v>
      </c>
      <c r="W23" s="138">
        <v>159</v>
      </c>
      <c r="X23" s="74">
        <v>136</v>
      </c>
      <c r="Y23" s="74">
        <v>89</v>
      </c>
    </row>
    <row r="24" spans="1:25">
      <c r="A24" s="45" t="s">
        <v>35</v>
      </c>
      <c r="B24" s="17" t="s">
        <v>69</v>
      </c>
      <c r="C24" s="18" t="s">
        <v>69</v>
      </c>
      <c r="D24" s="18" t="s">
        <v>69</v>
      </c>
      <c r="E24" s="18" t="s">
        <v>69</v>
      </c>
      <c r="F24" s="18" t="s">
        <v>69</v>
      </c>
      <c r="G24" s="18" t="s">
        <v>69</v>
      </c>
      <c r="H24" s="18" t="s">
        <v>69</v>
      </c>
      <c r="I24" s="18" t="s">
        <v>69</v>
      </c>
      <c r="J24" s="18" t="s">
        <v>69</v>
      </c>
      <c r="K24" s="18" t="s">
        <v>69</v>
      </c>
      <c r="L24" s="18" t="s">
        <v>69</v>
      </c>
      <c r="M24" s="18" t="s">
        <v>69</v>
      </c>
      <c r="N24" s="18" t="s">
        <v>69</v>
      </c>
      <c r="O24" s="18" t="s">
        <v>69</v>
      </c>
      <c r="P24" s="18" t="s">
        <v>69</v>
      </c>
      <c r="Q24" s="18" t="s">
        <v>69</v>
      </c>
      <c r="R24" s="18" t="s">
        <v>69</v>
      </c>
      <c r="S24" s="18" t="s">
        <v>69</v>
      </c>
      <c r="T24" s="34">
        <v>113</v>
      </c>
      <c r="U24" s="18" t="s">
        <v>69</v>
      </c>
      <c r="V24" s="18" t="s">
        <v>69</v>
      </c>
      <c r="W24" s="18" t="s">
        <v>69</v>
      </c>
      <c r="X24" s="18" t="s">
        <v>69</v>
      </c>
      <c r="Y24" s="18" t="s">
        <v>69</v>
      </c>
    </row>
    <row r="25" spans="1:25">
      <c r="A25" s="45" t="s">
        <v>36</v>
      </c>
      <c r="B25" s="100">
        <v>1</v>
      </c>
      <c r="C25" s="34">
        <v>1</v>
      </c>
      <c r="D25" s="34">
        <v>1</v>
      </c>
      <c r="E25" s="239">
        <v>1</v>
      </c>
      <c r="F25" s="239">
        <v>1</v>
      </c>
      <c r="G25" s="239">
        <v>1</v>
      </c>
      <c r="H25" s="34">
        <v>160</v>
      </c>
      <c r="I25" s="74">
        <v>155</v>
      </c>
      <c r="J25" s="34">
        <v>125</v>
      </c>
      <c r="K25" s="74">
        <v>143</v>
      </c>
      <c r="L25" s="74">
        <v>146</v>
      </c>
      <c r="M25" s="74">
        <v>130</v>
      </c>
      <c r="N25" s="34">
        <v>317</v>
      </c>
      <c r="O25" s="74">
        <v>315</v>
      </c>
      <c r="P25" s="34">
        <v>343</v>
      </c>
      <c r="Q25" s="34">
        <v>311</v>
      </c>
      <c r="R25" s="34">
        <v>323</v>
      </c>
      <c r="S25" s="34">
        <v>305</v>
      </c>
      <c r="T25" s="34">
        <v>130</v>
      </c>
      <c r="U25" s="74">
        <v>101</v>
      </c>
      <c r="V25" s="138">
        <v>55</v>
      </c>
      <c r="W25" s="138">
        <v>130</v>
      </c>
      <c r="X25" s="74">
        <v>191</v>
      </c>
      <c r="Y25" s="74">
        <v>113</v>
      </c>
    </row>
    <row r="26" spans="1:25">
      <c r="A26" s="45" t="s">
        <v>37</v>
      </c>
      <c r="B26" s="100">
        <v>1</v>
      </c>
      <c r="C26" s="34">
        <v>1</v>
      </c>
      <c r="D26" s="34">
        <v>1</v>
      </c>
      <c r="E26" s="239">
        <v>1</v>
      </c>
      <c r="F26" s="239">
        <v>1</v>
      </c>
      <c r="G26" s="239">
        <v>1</v>
      </c>
      <c r="H26" s="34">
        <v>164</v>
      </c>
      <c r="I26" s="74">
        <v>231</v>
      </c>
      <c r="J26" s="34">
        <v>233</v>
      </c>
      <c r="K26" s="34">
        <v>146</v>
      </c>
      <c r="L26" s="34">
        <v>140</v>
      </c>
      <c r="M26" s="34">
        <v>212</v>
      </c>
      <c r="N26" s="34">
        <v>347</v>
      </c>
      <c r="O26" s="74">
        <v>401</v>
      </c>
      <c r="P26" s="34">
        <v>426</v>
      </c>
      <c r="Q26" s="34">
        <v>329</v>
      </c>
      <c r="R26" s="34">
        <v>286</v>
      </c>
      <c r="S26" s="34">
        <v>434</v>
      </c>
      <c r="T26" s="34">
        <v>156</v>
      </c>
      <c r="U26" s="74">
        <v>181</v>
      </c>
      <c r="V26" s="138">
        <v>148</v>
      </c>
      <c r="W26" s="138">
        <v>135</v>
      </c>
      <c r="X26" s="74">
        <v>130</v>
      </c>
      <c r="Y26" s="74">
        <v>191</v>
      </c>
    </row>
    <row r="27" spans="1:25">
      <c r="A27" s="45" t="s">
        <v>38</v>
      </c>
      <c r="B27" s="100">
        <v>1</v>
      </c>
      <c r="C27" s="119">
        <v>1</v>
      </c>
      <c r="D27" s="119">
        <v>1</v>
      </c>
      <c r="E27" s="225">
        <v>1</v>
      </c>
      <c r="F27" s="225">
        <v>1</v>
      </c>
      <c r="G27" s="18" t="s">
        <v>69</v>
      </c>
      <c r="H27" s="34">
        <v>130</v>
      </c>
      <c r="I27" s="74">
        <v>62</v>
      </c>
      <c r="J27" s="138">
        <v>82</v>
      </c>
      <c r="K27" s="138">
        <v>66</v>
      </c>
      <c r="L27" s="138">
        <v>53</v>
      </c>
      <c r="M27" s="18" t="s">
        <v>69</v>
      </c>
      <c r="N27" s="34">
        <v>189</v>
      </c>
      <c r="O27" s="74">
        <v>135</v>
      </c>
      <c r="P27" s="138">
        <v>142</v>
      </c>
      <c r="Q27" s="138">
        <v>131</v>
      </c>
      <c r="R27" s="138">
        <v>95</v>
      </c>
      <c r="S27" s="18" t="s">
        <v>69</v>
      </c>
      <c r="T27" s="34">
        <v>80</v>
      </c>
      <c r="U27" s="74">
        <v>38</v>
      </c>
      <c r="V27" s="138">
        <v>53</v>
      </c>
      <c r="W27" s="138">
        <v>33</v>
      </c>
      <c r="X27" s="74">
        <v>57</v>
      </c>
      <c r="Y27" s="18" t="s">
        <v>69</v>
      </c>
    </row>
    <row r="28" spans="1:25">
      <c r="A28" s="45" t="s">
        <v>41</v>
      </c>
      <c r="B28" s="100">
        <v>1</v>
      </c>
      <c r="C28" s="119">
        <v>1</v>
      </c>
      <c r="D28" s="119">
        <v>1</v>
      </c>
      <c r="E28" s="119">
        <v>1</v>
      </c>
      <c r="F28" s="119">
        <v>1</v>
      </c>
      <c r="G28" s="18" t="s">
        <v>69</v>
      </c>
      <c r="H28" s="34">
        <v>113</v>
      </c>
      <c r="I28" s="74">
        <v>68</v>
      </c>
      <c r="J28" s="138">
        <v>81</v>
      </c>
      <c r="K28" s="138">
        <v>57</v>
      </c>
      <c r="L28" s="138">
        <v>84</v>
      </c>
      <c r="M28" s="18" t="s">
        <v>69</v>
      </c>
      <c r="N28" s="34">
        <v>133</v>
      </c>
      <c r="O28" s="74">
        <v>141</v>
      </c>
      <c r="P28" s="138">
        <v>145</v>
      </c>
      <c r="Q28" s="138">
        <v>121</v>
      </c>
      <c r="R28" s="138">
        <v>130</v>
      </c>
      <c r="S28" s="18" t="s">
        <v>69</v>
      </c>
      <c r="T28" s="34">
        <v>112</v>
      </c>
      <c r="U28" s="74">
        <v>52</v>
      </c>
      <c r="V28" s="138">
        <v>56</v>
      </c>
      <c r="W28" s="138">
        <v>52</v>
      </c>
      <c r="X28" s="74">
        <v>52</v>
      </c>
      <c r="Y28" s="18" t="s">
        <v>69</v>
      </c>
    </row>
    <row r="29" spans="1:25">
      <c r="A29" s="45" t="s">
        <v>42</v>
      </c>
      <c r="B29" s="100">
        <v>1</v>
      </c>
      <c r="C29" s="119">
        <v>1</v>
      </c>
      <c r="D29" s="119">
        <v>1</v>
      </c>
      <c r="E29" s="119">
        <v>1</v>
      </c>
      <c r="F29" s="119">
        <v>1</v>
      </c>
      <c r="G29" s="119">
        <v>1</v>
      </c>
      <c r="H29" s="34">
        <v>240</v>
      </c>
      <c r="I29" s="74">
        <v>197</v>
      </c>
      <c r="J29" s="138">
        <v>170</v>
      </c>
      <c r="K29" s="138">
        <v>200</v>
      </c>
      <c r="L29" s="138">
        <v>209</v>
      </c>
      <c r="M29" s="138">
        <v>281</v>
      </c>
      <c r="N29" s="34">
        <v>428</v>
      </c>
      <c r="O29" s="74">
        <v>429</v>
      </c>
      <c r="P29" s="138">
        <v>412</v>
      </c>
      <c r="Q29" s="138">
        <v>413</v>
      </c>
      <c r="R29" s="138">
        <v>448</v>
      </c>
      <c r="S29" s="138">
        <v>560</v>
      </c>
      <c r="T29" s="34">
        <v>196</v>
      </c>
      <c r="U29" s="74">
        <v>179</v>
      </c>
      <c r="V29" s="138">
        <v>157</v>
      </c>
      <c r="W29" s="138">
        <v>166</v>
      </c>
      <c r="X29" s="74">
        <v>134</v>
      </c>
      <c r="Y29" s="74">
        <v>121</v>
      </c>
    </row>
    <row r="30" spans="1:25">
      <c r="A30" s="14" t="s">
        <v>74</v>
      </c>
      <c r="B30" s="118">
        <v>8</v>
      </c>
      <c r="C30" s="117">
        <v>7</v>
      </c>
      <c r="D30" s="117">
        <v>7</v>
      </c>
      <c r="E30" s="117">
        <v>7</v>
      </c>
      <c r="F30" s="117">
        <v>6</v>
      </c>
      <c r="G30" s="117">
        <v>6</v>
      </c>
      <c r="H30" s="44">
        <v>1196</v>
      </c>
      <c r="I30" s="44">
        <v>992</v>
      </c>
      <c r="J30" s="134">
        <v>988</v>
      </c>
      <c r="K30" s="134">
        <v>951</v>
      </c>
      <c r="L30" s="134">
        <v>988</v>
      </c>
      <c r="M30" s="134">
        <v>1165</v>
      </c>
      <c r="N30" s="44">
        <v>2019</v>
      </c>
      <c r="O30" s="44">
        <v>2023</v>
      </c>
      <c r="P30" s="134">
        <v>1931</v>
      </c>
      <c r="Q30" s="134">
        <v>1907</v>
      </c>
      <c r="R30" s="134">
        <v>1882</v>
      </c>
      <c r="S30" s="134">
        <v>2135</v>
      </c>
      <c r="T30" s="44">
        <v>1179</v>
      </c>
      <c r="U30" s="44">
        <v>594</v>
      </c>
      <c r="V30" s="134">
        <v>792</v>
      </c>
      <c r="W30" s="134">
        <v>651</v>
      </c>
      <c r="X30" s="134">
        <v>705</v>
      </c>
      <c r="Y30" s="314">
        <v>591</v>
      </c>
    </row>
    <row r="31" spans="1:25">
      <c r="A31" s="45" t="s">
        <v>45</v>
      </c>
      <c r="B31" s="100">
        <v>2</v>
      </c>
      <c r="C31" s="119">
        <v>2</v>
      </c>
      <c r="D31" s="119">
        <v>2</v>
      </c>
      <c r="E31" s="119">
        <v>2</v>
      </c>
      <c r="F31" s="119">
        <v>2</v>
      </c>
      <c r="G31" s="119">
        <v>2</v>
      </c>
      <c r="H31" s="34">
        <v>410</v>
      </c>
      <c r="I31" s="74">
        <v>357</v>
      </c>
      <c r="J31" s="138">
        <v>354</v>
      </c>
      <c r="K31" s="138">
        <v>389</v>
      </c>
      <c r="L31" s="138">
        <v>383</v>
      </c>
      <c r="M31" s="138">
        <v>470</v>
      </c>
      <c r="N31" s="34">
        <v>814</v>
      </c>
      <c r="O31" s="74">
        <v>801</v>
      </c>
      <c r="P31" s="138">
        <v>732</v>
      </c>
      <c r="Q31" s="138">
        <v>776</v>
      </c>
      <c r="R31" s="138">
        <v>784</v>
      </c>
      <c r="S31" s="138">
        <v>856</v>
      </c>
      <c r="T31" s="34">
        <v>311</v>
      </c>
      <c r="U31" s="74">
        <v>171</v>
      </c>
      <c r="V31" s="138">
        <v>305</v>
      </c>
      <c r="W31" s="138">
        <v>223</v>
      </c>
      <c r="X31" s="74">
        <v>245</v>
      </c>
      <c r="Y31" s="74">
        <v>263</v>
      </c>
    </row>
    <row r="32" spans="1:25">
      <c r="A32" s="45" t="s">
        <v>47</v>
      </c>
      <c r="B32" s="100">
        <v>1</v>
      </c>
      <c r="C32" s="119">
        <v>1</v>
      </c>
      <c r="D32" s="119">
        <v>1</v>
      </c>
      <c r="E32" s="119">
        <v>1</v>
      </c>
      <c r="F32" s="119">
        <v>1</v>
      </c>
      <c r="G32" s="119">
        <v>1</v>
      </c>
      <c r="H32" s="34">
        <v>215</v>
      </c>
      <c r="I32" s="74">
        <v>192</v>
      </c>
      <c r="J32" s="138">
        <v>180</v>
      </c>
      <c r="K32" s="138">
        <v>195</v>
      </c>
      <c r="L32" s="138">
        <v>180</v>
      </c>
      <c r="M32" s="138">
        <v>173</v>
      </c>
      <c r="N32" s="34">
        <v>439</v>
      </c>
      <c r="O32" s="74">
        <v>378</v>
      </c>
      <c r="P32" s="138">
        <v>364</v>
      </c>
      <c r="Q32" s="138">
        <v>388</v>
      </c>
      <c r="R32" s="138">
        <v>357</v>
      </c>
      <c r="S32" s="138">
        <v>342</v>
      </c>
      <c r="T32" s="34">
        <v>210</v>
      </c>
      <c r="U32" s="74">
        <v>131</v>
      </c>
      <c r="V32" s="138">
        <v>155</v>
      </c>
      <c r="W32" s="138">
        <v>111</v>
      </c>
      <c r="X32" s="74">
        <v>147</v>
      </c>
      <c r="Y32" s="74">
        <v>85</v>
      </c>
    </row>
    <row r="33" spans="1:25">
      <c r="A33" s="45" t="s">
        <v>48</v>
      </c>
      <c r="B33" s="100">
        <v>1</v>
      </c>
      <c r="C33" s="119">
        <v>1</v>
      </c>
      <c r="D33" s="119">
        <v>1</v>
      </c>
      <c r="E33" s="119">
        <v>1</v>
      </c>
      <c r="F33" s="18" t="s">
        <v>69</v>
      </c>
      <c r="G33" s="18" t="s">
        <v>69</v>
      </c>
      <c r="H33" s="34">
        <v>104</v>
      </c>
      <c r="I33" s="74">
        <v>107</v>
      </c>
      <c r="J33" s="138">
        <v>78</v>
      </c>
      <c r="K33" s="138" t="s">
        <v>69</v>
      </c>
      <c r="L33" s="138" t="s">
        <v>69</v>
      </c>
      <c r="M33" s="18" t="s">
        <v>69</v>
      </c>
      <c r="N33" s="34">
        <v>110</v>
      </c>
      <c r="O33" s="74">
        <v>168</v>
      </c>
      <c r="P33" s="138">
        <v>154</v>
      </c>
      <c r="Q33" s="138">
        <v>56</v>
      </c>
      <c r="R33" s="18" t="s">
        <v>69</v>
      </c>
      <c r="S33" s="18" t="s">
        <v>69</v>
      </c>
      <c r="T33" s="34">
        <v>114</v>
      </c>
      <c r="U33" s="74">
        <v>58</v>
      </c>
      <c r="V33" s="138">
        <v>63</v>
      </c>
      <c r="W33" s="138">
        <v>67</v>
      </c>
      <c r="X33" s="18" t="s">
        <v>69</v>
      </c>
      <c r="Y33" s="18" t="s">
        <v>69</v>
      </c>
    </row>
    <row r="34" spans="1:25">
      <c r="A34" s="45" t="s">
        <v>49</v>
      </c>
      <c r="B34" s="100">
        <v>1</v>
      </c>
      <c r="C34" s="119">
        <v>1</v>
      </c>
      <c r="D34" s="119">
        <v>1</v>
      </c>
      <c r="E34" s="119">
        <v>1</v>
      </c>
      <c r="F34" s="119">
        <v>1</v>
      </c>
      <c r="G34" s="119">
        <v>1</v>
      </c>
      <c r="H34" s="34">
        <v>142</v>
      </c>
      <c r="I34" s="74">
        <v>166</v>
      </c>
      <c r="J34" s="138">
        <v>192</v>
      </c>
      <c r="K34" s="138">
        <v>181</v>
      </c>
      <c r="L34" s="138">
        <v>217</v>
      </c>
      <c r="M34" s="138">
        <v>299</v>
      </c>
      <c r="N34" s="34">
        <v>240</v>
      </c>
      <c r="O34" s="74">
        <v>284</v>
      </c>
      <c r="P34" s="138">
        <v>317</v>
      </c>
      <c r="Q34" s="138">
        <v>331</v>
      </c>
      <c r="R34" s="138">
        <v>366</v>
      </c>
      <c r="S34" s="138">
        <v>522</v>
      </c>
      <c r="T34" s="34">
        <v>143</v>
      </c>
      <c r="U34" s="74">
        <v>91</v>
      </c>
      <c r="V34" s="138">
        <v>111</v>
      </c>
      <c r="W34" s="138">
        <v>111</v>
      </c>
      <c r="X34" s="74">
        <v>164</v>
      </c>
      <c r="Y34" s="74">
        <v>104</v>
      </c>
    </row>
    <row r="35" spans="1:25">
      <c r="A35" s="45" t="s">
        <v>50</v>
      </c>
      <c r="B35" s="100">
        <v>2</v>
      </c>
      <c r="C35" s="119">
        <v>1</v>
      </c>
      <c r="D35" s="119">
        <v>1</v>
      </c>
      <c r="E35" s="119">
        <v>1</v>
      </c>
      <c r="F35" s="119">
        <v>1</v>
      </c>
      <c r="G35" s="119">
        <v>1</v>
      </c>
      <c r="H35" s="34">
        <v>240</v>
      </c>
      <c r="I35" s="74">
        <v>125</v>
      </c>
      <c r="J35" s="138">
        <v>100</v>
      </c>
      <c r="K35" s="138">
        <v>90</v>
      </c>
      <c r="L35" s="138">
        <v>112</v>
      </c>
      <c r="M35" s="138">
        <v>111</v>
      </c>
      <c r="N35" s="34">
        <v>331</v>
      </c>
      <c r="O35" s="74">
        <v>282</v>
      </c>
      <c r="P35" s="138">
        <v>239</v>
      </c>
      <c r="Q35" s="138">
        <v>202</v>
      </c>
      <c r="R35" s="138">
        <v>222</v>
      </c>
      <c r="S35" s="138">
        <v>243</v>
      </c>
      <c r="T35" s="34">
        <v>302</v>
      </c>
      <c r="U35" s="74">
        <v>85</v>
      </c>
      <c r="V35" s="138">
        <v>100</v>
      </c>
      <c r="W35" s="138">
        <v>85</v>
      </c>
      <c r="X35" s="74">
        <v>61</v>
      </c>
      <c r="Y35" s="74">
        <v>55</v>
      </c>
    </row>
    <row r="36" spans="1:25">
      <c r="A36" s="45" t="s">
        <v>51</v>
      </c>
      <c r="B36" s="100">
        <v>1</v>
      </c>
      <c r="C36" s="119">
        <v>1</v>
      </c>
      <c r="D36" s="119">
        <v>1</v>
      </c>
      <c r="E36" s="119">
        <v>1</v>
      </c>
      <c r="F36" s="119">
        <v>1</v>
      </c>
      <c r="G36" s="119">
        <v>1</v>
      </c>
      <c r="H36" s="34">
        <v>85</v>
      </c>
      <c r="I36" s="74">
        <v>45</v>
      </c>
      <c r="J36" s="138">
        <v>84</v>
      </c>
      <c r="K36" s="138">
        <v>96</v>
      </c>
      <c r="L36" s="138">
        <v>96</v>
      </c>
      <c r="M36" s="138">
        <v>112</v>
      </c>
      <c r="N36" s="34">
        <v>85</v>
      </c>
      <c r="O36" s="74">
        <v>110</v>
      </c>
      <c r="P36" s="138">
        <v>125</v>
      </c>
      <c r="Q36" s="138">
        <v>154</v>
      </c>
      <c r="R36" s="138">
        <v>153</v>
      </c>
      <c r="S36" s="138">
        <v>172</v>
      </c>
      <c r="T36" s="34">
        <v>99</v>
      </c>
      <c r="U36" s="74">
        <v>58</v>
      </c>
      <c r="V36" s="138">
        <v>58</v>
      </c>
      <c r="W36" s="138">
        <v>54</v>
      </c>
      <c r="X36" s="74">
        <v>88</v>
      </c>
      <c r="Y36" s="74">
        <v>84</v>
      </c>
    </row>
    <row r="37" spans="1:25">
      <c r="A37" s="22" t="s">
        <v>52</v>
      </c>
      <c r="B37" s="120">
        <v>3</v>
      </c>
      <c r="C37" s="121">
        <v>3</v>
      </c>
      <c r="D37" s="121">
        <v>3</v>
      </c>
      <c r="E37" s="121">
        <v>3</v>
      </c>
      <c r="F37" s="121">
        <v>3</v>
      </c>
      <c r="G37" s="121">
        <v>2</v>
      </c>
      <c r="H37" s="122">
        <v>330</v>
      </c>
      <c r="I37" s="122">
        <v>469</v>
      </c>
      <c r="J37" s="139">
        <v>447</v>
      </c>
      <c r="K37" s="139">
        <v>457</v>
      </c>
      <c r="L37" s="139">
        <v>447</v>
      </c>
      <c r="M37" s="139">
        <v>438</v>
      </c>
      <c r="N37" s="122">
        <v>549</v>
      </c>
      <c r="O37" s="122">
        <v>1000</v>
      </c>
      <c r="P37" s="139">
        <v>929</v>
      </c>
      <c r="Q37" s="139">
        <v>1009</v>
      </c>
      <c r="R37" s="139">
        <v>992</v>
      </c>
      <c r="S37" s="139">
        <v>984</v>
      </c>
      <c r="T37" s="122">
        <v>351</v>
      </c>
      <c r="U37" s="84">
        <v>359</v>
      </c>
      <c r="V37" s="139">
        <v>444</v>
      </c>
      <c r="W37" s="139">
        <v>291</v>
      </c>
      <c r="X37" s="139">
        <v>377</v>
      </c>
      <c r="Y37" s="324">
        <v>347</v>
      </c>
    </row>
    <row r="39" spans="1:25">
      <c r="B39" s="88"/>
      <c r="C39" s="88"/>
      <c r="D39" s="88"/>
      <c r="E39" s="88"/>
      <c r="F39" s="88"/>
      <c r="G39" s="88"/>
      <c r="H39" s="88"/>
      <c r="I39" s="88"/>
      <c r="J39" s="88"/>
      <c r="K39" s="88"/>
      <c r="L39" s="88"/>
      <c r="M39" s="88"/>
      <c r="N39" s="88"/>
      <c r="O39" s="88"/>
      <c r="P39" s="88"/>
      <c r="Q39" s="88"/>
      <c r="R39" s="88"/>
      <c r="S39" s="88"/>
      <c r="T39" s="88"/>
      <c r="U39" s="88"/>
      <c r="V39" s="88"/>
    </row>
  </sheetData>
  <mergeCells count="6">
    <mergeCell ref="A1:Y1"/>
    <mergeCell ref="A2:A3"/>
    <mergeCell ref="B2:G2"/>
    <mergeCell ref="H2:M2"/>
    <mergeCell ref="N2:S2"/>
    <mergeCell ref="T2:Y2"/>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4" tint="0.79998168889431442"/>
  </sheetPr>
  <dimension ref="A1:N15"/>
  <sheetViews>
    <sheetView zoomScaleNormal="100" workbookViewId="0">
      <selection activeCell="A2" sqref="A2"/>
    </sheetView>
  </sheetViews>
  <sheetFormatPr defaultRowHeight="12.75"/>
  <cols>
    <col min="1" max="1" width="29.85546875" customWidth="1"/>
    <col min="2" max="13" width="6.140625" customWidth="1"/>
    <col min="14" max="14" width="7.28515625" customWidth="1"/>
  </cols>
  <sheetData>
    <row r="1" spans="1:14" ht="37.5" customHeight="1">
      <c r="A1" s="368" t="s">
        <v>461</v>
      </c>
      <c r="B1" s="368"/>
      <c r="C1" s="368"/>
      <c r="D1" s="368"/>
      <c r="E1" s="368"/>
      <c r="F1" s="368"/>
      <c r="G1" s="368"/>
      <c r="H1" s="368"/>
      <c r="I1" s="368"/>
      <c r="J1" s="368"/>
      <c r="K1" s="368"/>
      <c r="L1" s="368"/>
      <c r="M1" s="368"/>
    </row>
    <row r="2" spans="1:14" ht="18.75" customHeight="1">
      <c r="A2" s="10"/>
      <c r="B2" s="95" t="s">
        <v>173</v>
      </c>
      <c r="C2" s="95" t="s">
        <v>174</v>
      </c>
      <c r="D2" s="95" t="s">
        <v>57</v>
      </c>
      <c r="E2" s="109" t="s">
        <v>62</v>
      </c>
      <c r="F2" s="9" t="s">
        <v>63</v>
      </c>
      <c r="G2" s="9" t="s">
        <v>64</v>
      </c>
      <c r="H2" s="9" t="s">
        <v>65</v>
      </c>
      <c r="I2" s="9" t="s">
        <v>172</v>
      </c>
      <c r="J2" s="9" t="s">
        <v>209</v>
      </c>
      <c r="K2" s="9" t="s">
        <v>381</v>
      </c>
      <c r="L2" s="9" t="s">
        <v>418</v>
      </c>
      <c r="M2" s="9" t="s">
        <v>458</v>
      </c>
      <c r="N2" s="178" t="s">
        <v>493</v>
      </c>
    </row>
    <row r="3" spans="1:14" ht="78.75">
      <c r="A3" s="72" t="s">
        <v>421</v>
      </c>
      <c r="B3" s="169" t="s">
        <v>233</v>
      </c>
      <c r="C3" s="169" t="s">
        <v>237</v>
      </c>
      <c r="D3" s="169" t="s">
        <v>261</v>
      </c>
      <c r="E3" s="169" t="s">
        <v>263</v>
      </c>
      <c r="F3" s="169" t="s">
        <v>264</v>
      </c>
      <c r="G3" s="169" t="s">
        <v>264</v>
      </c>
      <c r="H3" s="185" t="s">
        <v>263</v>
      </c>
      <c r="I3" s="185" t="s">
        <v>262</v>
      </c>
      <c r="J3" s="185" t="s">
        <v>262</v>
      </c>
      <c r="K3" s="185" t="s">
        <v>262</v>
      </c>
      <c r="L3" s="185" t="s">
        <v>262</v>
      </c>
      <c r="M3" s="185" t="s">
        <v>261</v>
      </c>
      <c r="N3" s="161" t="s">
        <v>504</v>
      </c>
    </row>
    <row r="4" spans="1:14">
      <c r="A4" s="186" t="s">
        <v>416</v>
      </c>
      <c r="B4" s="169"/>
      <c r="C4" s="169"/>
      <c r="D4" s="169"/>
      <c r="E4" s="169"/>
      <c r="F4" s="169"/>
      <c r="G4" s="169"/>
      <c r="H4" s="185"/>
      <c r="I4" s="185"/>
      <c r="J4" s="185"/>
      <c r="M4" s="74"/>
      <c r="N4" s="74"/>
    </row>
    <row r="5" spans="1:14" ht="33.75">
      <c r="A5" s="25" t="s">
        <v>365</v>
      </c>
      <c r="B5" s="153">
        <v>43</v>
      </c>
      <c r="C5" s="111">
        <v>42</v>
      </c>
      <c r="D5" s="111">
        <v>42</v>
      </c>
      <c r="E5" s="111">
        <v>41</v>
      </c>
      <c r="F5" s="111">
        <v>38</v>
      </c>
      <c r="G5" s="111">
        <v>38</v>
      </c>
      <c r="H5" s="157">
        <v>39</v>
      </c>
      <c r="I5" s="157">
        <v>40</v>
      </c>
      <c r="J5" s="157">
        <v>40</v>
      </c>
      <c r="K5" s="157">
        <v>40</v>
      </c>
      <c r="L5" s="157">
        <v>40</v>
      </c>
      <c r="M5" s="157">
        <v>40</v>
      </c>
      <c r="N5" s="157">
        <v>39</v>
      </c>
    </row>
    <row r="6" spans="1:14">
      <c r="A6" s="75" t="s">
        <v>4</v>
      </c>
      <c r="B6" s="15">
        <v>19897</v>
      </c>
      <c r="C6" s="44">
        <v>27060</v>
      </c>
      <c r="D6" s="44">
        <v>32164</v>
      </c>
      <c r="E6" s="15">
        <v>30428</v>
      </c>
      <c r="F6" s="44">
        <v>29811</v>
      </c>
      <c r="G6" s="44">
        <v>29638</v>
      </c>
      <c r="H6" s="44">
        <v>29042</v>
      </c>
      <c r="I6" s="44">
        <v>28891</v>
      </c>
      <c r="J6" s="44">
        <v>29766</v>
      </c>
      <c r="K6" s="44">
        <v>30983</v>
      </c>
      <c r="L6" s="44">
        <v>31574</v>
      </c>
      <c r="M6" s="44">
        <v>32273</v>
      </c>
      <c r="N6" s="317">
        <v>33303</v>
      </c>
    </row>
    <row r="7" spans="1:14" ht="10.9" customHeight="1">
      <c r="A7" s="186" t="s">
        <v>416</v>
      </c>
      <c r="B7" s="15"/>
      <c r="C7" s="44"/>
      <c r="D7" s="44"/>
      <c r="E7" s="15"/>
      <c r="F7" s="44"/>
      <c r="G7" s="44"/>
      <c r="H7" s="44"/>
      <c r="I7" s="44"/>
      <c r="J7" s="44"/>
      <c r="L7" s="74"/>
      <c r="M7" s="74"/>
      <c r="N7" s="74"/>
    </row>
    <row r="8" spans="1:14" ht="33.75">
      <c r="A8" s="25" t="s">
        <v>366</v>
      </c>
      <c r="B8" s="94">
        <v>16395</v>
      </c>
      <c r="C8" s="111">
        <v>24694</v>
      </c>
      <c r="D8" s="111">
        <v>29753</v>
      </c>
      <c r="E8" s="111">
        <v>28592</v>
      </c>
      <c r="F8" s="111">
        <v>28067</v>
      </c>
      <c r="G8" s="111">
        <v>27970</v>
      </c>
      <c r="H8" s="111">
        <v>27180</v>
      </c>
      <c r="I8" s="111">
        <v>26736</v>
      </c>
      <c r="J8" s="111">
        <v>27167</v>
      </c>
      <c r="K8" s="111">
        <v>27529</v>
      </c>
      <c r="L8" s="111">
        <v>27748</v>
      </c>
      <c r="M8" s="111">
        <v>28156</v>
      </c>
      <c r="N8" s="208">
        <v>28849</v>
      </c>
    </row>
    <row r="9" spans="1:14">
      <c r="A9" s="43" t="s">
        <v>118</v>
      </c>
      <c r="B9" s="15">
        <v>7417</v>
      </c>
      <c r="C9" s="44">
        <v>4906</v>
      </c>
      <c r="D9" s="44">
        <v>6794</v>
      </c>
      <c r="E9" s="44">
        <v>6252</v>
      </c>
      <c r="F9" s="44">
        <v>6789</v>
      </c>
      <c r="G9" s="44">
        <v>6367</v>
      </c>
      <c r="H9" s="44">
        <v>7025</v>
      </c>
      <c r="I9" s="44">
        <v>6586</v>
      </c>
      <c r="J9" s="44">
        <v>6279</v>
      </c>
      <c r="K9" s="44">
        <v>6208</v>
      </c>
      <c r="L9" s="134">
        <v>6296</v>
      </c>
      <c r="M9" s="134">
        <v>6487</v>
      </c>
      <c r="N9" s="317">
        <v>6454</v>
      </c>
    </row>
    <row r="10" spans="1:14" ht="10.15" customHeight="1">
      <c r="A10" s="186" t="s">
        <v>416</v>
      </c>
      <c r="B10" s="15"/>
      <c r="C10" s="44"/>
      <c r="D10" s="44"/>
      <c r="E10" s="44"/>
      <c r="F10" s="44"/>
      <c r="G10" s="44"/>
      <c r="H10" s="44"/>
      <c r="I10" s="44"/>
      <c r="J10" s="44"/>
      <c r="L10" s="74"/>
      <c r="M10" s="74"/>
      <c r="N10" s="74"/>
    </row>
    <row r="11" spans="1:14" ht="33.75">
      <c r="A11" s="25" t="s">
        <v>367</v>
      </c>
      <c r="B11" s="94">
        <v>6361</v>
      </c>
      <c r="C11" s="111">
        <v>4473</v>
      </c>
      <c r="D11" s="111">
        <v>6295</v>
      </c>
      <c r="E11" s="111">
        <v>5935</v>
      </c>
      <c r="F11" s="111">
        <v>6475</v>
      </c>
      <c r="G11" s="111">
        <v>6043</v>
      </c>
      <c r="H11" s="111">
        <v>6663</v>
      </c>
      <c r="I11" s="111">
        <v>6226</v>
      </c>
      <c r="J11" s="111">
        <v>5910</v>
      </c>
      <c r="K11" s="111">
        <v>5876</v>
      </c>
      <c r="L11" s="111">
        <v>5819</v>
      </c>
      <c r="M11" s="111">
        <v>5953</v>
      </c>
      <c r="N11" s="157">
        <v>5771</v>
      </c>
    </row>
    <row r="12" spans="1:14" ht="33.75">
      <c r="A12" s="43" t="s">
        <v>119</v>
      </c>
      <c r="B12" s="146">
        <v>2259</v>
      </c>
      <c r="C12" s="76">
        <v>2241</v>
      </c>
      <c r="D12" s="76">
        <v>2574</v>
      </c>
      <c r="E12" s="76">
        <v>2373</v>
      </c>
      <c r="F12" s="77">
        <v>2258</v>
      </c>
      <c r="G12" s="77">
        <v>2361</v>
      </c>
      <c r="H12" s="77">
        <v>2338</v>
      </c>
      <c r="I12" s="77">
        <v>2268</v>
      </c>
      <c r="J12" s="77">
        <v>2230</v>
      </c>
      <c r="K12" s="77">
        <v>2304</v>
      </c>
      <c r="L12" s="77">
        <v>2399</v>
      </c>
      <c r="M12" s="77">
        <v>2325</v>
      </c>
      <c r="N12" s="316">
        <v>2190</v>
      </c>
    </row>
    <row r="13" spans="1:14" ht="10.9" customHeight="1">
      <c r="A13" s="186" t="s">
        <v>416</v>
      </c>
      <c r="B13" s="146"/>
      <c r="C13" s="76"/>
      <c r="D13" s="76"/>
      <c r="E13" s="76"/>
      <c r="F13" s="77"/>
      <c r="G13" s="77"/>
      <c r="H13" s="77"/>
      <c r="I13" s="77"/>
      <c r="J13" s="77"/>
      <c r="L13" s="74"/>
      <c r="M13" s="74"/>
      <c r="N13" s="74"/>
    </row>
    <row r="14" spans="1:14" ht="33.75">
      <c r="A14" s="58" t="s">
        <v>368</v>
      </c>
      <c r="B14" s="188">
        <v>2121</v>
      </c>
      <c r="C14" s="64">
        <v>2005</v>
      </c>
      <c r="D14" s="64">
        <v>2396</v>
      </c>
      <c r="E14" s="64">
        <v>2266</v>
      </c>
      <c r="F14" s="158">
        <v>2174</v>
      </c>
      <c r="G14" s="64">
        <v>2265</v>
      </c>
      <c r="H14" s="64">
        <v>2205</v>
      </c>
      <c r="I14" s="64">
        <v>2152</v>
      </c>
      <c r="J14" s="207">
        <v>2086</v>
      </c>
      <c r="K14" s="207">
        <v>2098</v>
      </c>
      <c r="L14" s="207">
        <v>2133</v>
      </c>
      <c r="M14" s="207">
        <v>2118</v>
      </c>
      <c r="N14" s="207">
        <v>1983</v>
      </c>
    </row>
    <row r="15" spans="1:14">
      <c r="L15" s="74"/>
      <c r="M15" s="74"/>
      <c r="N15" s="74"/>
    </row>
  </sheetData>
  <mergeCells count="1">
    <mergeCell ref="A1:M1"/>
  </mergeCells>
  <phoneticPr fontId="3" type="noConversion"/>
  <pageMargins left="0.51181102362204722" right="0.51181102362204722" top="0.98958333333333337" bottom="0.86614173228346458" header="0.51181102362204722" footer="0.51181102362204722"/>
  <pageSetup paperSize="9" orientation="portrait" horizontalDpi="1200" verticalDpi="120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4" tint="0.79998168889431442"/>
  </sheetPr>
  <dimension ref="A1:M5"/>
  <sheetViews>
    <sheetView zoomScaleNormal="100" workbookViewId="0">
      <selection activeCell="A2" sqref="A2"/>
    </sheetView>
  </sheetViews>
  <sheetFormatPr defaultRowHeight="12.75"/>
  <cols>
    <col min="1" max="1" width="30.7109375" customWidth="1"/>
    <col min="2" max="8" width="6.7109375" customWidth="1"/>
    <col min="9" max="13" width="6.42578125" customWidth="1"/>
  </cols>
  <sheetData>
    <row r="1" spans="1:13" ht="66.75" customHeight="1">
      <c r="A1" s="368" t="s">
        <v>464</v>
      </c>
      <c r="B1" s="368"/>
      <c r="C1" s="368"/>
      <c r="D1" s="368"/>
      <c r="E1" s="368"/>
      <c r="F1" s="368"/>
      <c r="G1" s="368"/>
      <c r="H1" s="368"/>
      <c r="I1" s="368"/>
      <c r="J1" s="368"/>
      <c r="K1" s="368"/>
      <c r="L1" s="127"/>
      <c r="M1" s="127"/>
    </row>
    <row r="2" spans="1:13" ht="18.75" customHeight="1">
      <c r="A2" s="52"/>
      <c r="B2" s="4">
        <v>2014</v>
      </c>
      <c r="C2" s="5">
        <v>2015</v>
      </c>
      <c r="D2" s="9">
        <v>2016</v>
      </c>
      <c r="E2" s="9">
        <v>2017</v>
      </c>
      <c r="F2" s="9">
        <v>2018</v>
      </c>
      <c r="G2" s="9">
        <v>2019</v>
      </c>
      <c r="H2" s="9">
        <v>2020</v>
      </c>
      <c r="I2" s="9">
        <v>2021</v>
      </c>
      <c r="J2" s="9">
        <v>2022</v>
      </c>
      <c r="K2" s="9">
        <v>2023</v>
      </c>
      <c r="L2" s="9">
        <v>2024</v>
      </c>
    </row>
    <row r="3" spans="1:13" ht="33.75">
      <c r="A3" s="75" t="s">
        <v>2</v>
      </c>
      <c r="B3" s="76">
        <v>105</v>
      </c>
      <c r="C3" s="76">
        <v>108</v>
      </c>
      <c r="D3" s="76">
        <v>107</v>
      </c>
      <c r="E3" s="76">
        <v>109</v>
      </c>
      <c r="F3" s="76">
        <v>108</v>
      </c>
      <c r="G3" s="76">
        <v>109</v>
      </c>
      <c r="H3" s="76">
        <v>113</v>
      </c>
      <c r="I3" s="76">
        <v>119</v>
      </c>
      <c r="J3" s="76">
        <v>126</v>
      </c>
      <c r="K3" s="76">
        <v>133</v>
      </c>
      <c r="L3" s="315">
        <v>140</v>
      </c>
      <c r="M3" s="74"/>
    </row>
    <row r="4" spans="1:13" ht="39.75" customHeight="1">
      <c r="A4" s="75" t="s">
        <v>3</v>
      </c>
      <c r="B4" s="76">
        <v>23</v>
      </c>
      <c r="C4" s="76">
        <v>22</v>
      </c>
      <c r="D4" s="76">
        <v>24</v>
      </c>
      <c r="E4" s="76">
        <v>23</v>
      </c>
      <c r="F4" s="76">
        <v>26</v>
      </c>
      <c r="G4" s="76">
        <v>25</v>
      </c>
      <c r="H4" s="76">
        <v>25</v>
      </c>
      <c r="I4" s="76">
        <v>24</v>
      </c>
      <c r="J4" s="76">
        <v>25</v>
      </c>
      <c r="K4" s="76">
        <v>27</v>
      </c>
      <c r="L4" s="315">
        <v>27</v>
      </c>
      <c r="M4" s="74"/>
    </row>
    <row r="5" spans="1:13">
      <c r="A5" s="79"/>
      <c r="B5" s="85"/>
      <c r="C5" s="85"/>
      <c r="D5" s="85"/>
      <c r="E5" s="85"/>
      <c r="F5" s="85"/>
      <c r="G5" s="85"/>
      <c r="H5" s="85"/>
      <c r="I5" s="85"/>
      <c r="J5" s="85"/>
      <c r="K5" s="85"/>
      <c r="L5" s="78"/>
      <c r="M5" s="74"/>
    </row>
  </sheetData>
  <mergeCells count="1">
    <mergeCell ref="A1:K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4" tint="0.79998168889431442"/>
  </sheetPr>
  <dimension ref="A1:N7"/>
  <sheetViews>
    <sheetView zoomScaleNormal="100" workbookViewId="0">
      <selection activeCell="A3" sqref="A3"/>
    </sheetView>
  </sheetViews>
  <sheetFormatPr defaultRowHeight="12.75"/>
  <cols>
    <col min="1" max="1" width="18.42578125" customWidth="1"/>
    <col min="2" max="13" width="6.42578125" customWidth="1"/>
    <col min="14" max="14" width="7" customWidth="1"/>
  </cols>
  <sheetData>
    <row r="1" spans="1:14" ht="53.25" customHeight="1">
      <c r="A1" s="376" t="s">
        <v>405</v>
      </c>
      <c r="B1" s="376"/>
      <c r="C1" s="376"/>
      <c r="D1" s="376"/>
      <c r="E1" s="376"/>
      <c r="F1" s="376"/>
      <c r="G1" s="376"/>
      <c r="H1" s="376"/>
      <c r="I1" s="376"/>
      <c r="J1" s="376"/>
      <c r="K1" s="376"/>
      <c r="L1" s="376"/>
      <c r="M1" s="376"/>
      <c r="N1" s="376"/>
    </row>
    <row r="2" spans="1:14" ht="11.45" customHeight="1">
      <c r="A2" s="406" t="s">
        <v>112</v>
      </c>
      <c r="B2" s="406"/>
      <c r="C2" s="406"/>
      <c r="D2" s="406"/>
      <c r="E2" s="406"/>
      <c r="F2" s="406"/>
      <c r="G2" s="406"/>
      <c r="H2" s="406"/>
      <c r="I2" s="406"/>
      <c r="J2" s="406"/>
      <c r="K2" s="406"/>
      <c r="L2" s="406"/>
      <c r="M2" s="406"/>
      <c r="N2" s="406"/>
    </row>
    <row r="3" spans="1:14" ht="17.25" customHeight="1">
      <c r="A3" s="52"/>
      <c r="B3" s="95" t="s">
        <v>173</v>
      </c>
      <c r="C3" s="95" t="s">
        <v>174</v>
      </c>
      <c r="D3" s="95" t="s">
        <v>57</v>
      </c>
      <c r="E3" s="109" t="s">
        <v>62</v>
      </c>
      <c r="F3" s="9" t="s">
        <v>63</v>
      </c>
      <c r="G3" s="9" t="s">
        <v>64</v>
      </c>
      <c r="H3" s="9" t="s">
        <v>65</v>
      </c>
      <c r="I3" s="9" t="s">
        <v>172</v>
      </c>
      <c r="J3" s="9" t="s">
        <v>209</v>
      </c>
      <c r="K3" s="9" t="s">
        <v>381</v>
      </c>
      <c r="L3" s="9" t="s">
        <v>418</v>
      </c>
      <c r="M3" s="9" t="s">
        <v>458</v>
      </c>
      <c r="N3" s="178" t="s">
        <v>493</v>
      </c>
    </row>
    <row r="4" spans="1:14" ht="13.5" customHeight="1">
      <c r="A4" s="31" t="s">
        <v>120</v>
      </c>
      <c r="B4" s="245">
        <v>19.899999999999999</v>
      </c>
      <c r="C4" s="245">
        <v>27.1</v>
      </c>
      <c r="D4" s="245">
        <v>32.200000000000003</v>
      </c>
      <c r="E4" s="245">
        <v>30.4</v>
      </c>
      <c r="F4" s="245">
        <v>29.8</v>
      </c>
      <c r="G4" s="245">
        <v>29.6</v>
      </c>
      <c r="H4" s="246">
        <v>29</v>
      </c>
      <c r="I4" s="246">
        <v>28.9</v>
      </c>
      <c r="J4" s="246">
        <v>29.8</v>
      </c>
      <c r="K4" s="246">
        <v>31</v>
      </c>
      <c r="L4" s="246">
        <v>31.6</v>
      </c>
      <c r="M4" s="246">
        <v>32.299999999999997</v>
      </c>
      <c r="N4" s="356">
        <v>33.302999999999997</v>
      </c>
    </row>
    <row r="5" spans="1:14" ht="33.75" customHeight="1">
      <c r="A5" s="25" t="s">
        <v>186</v>
      </c>
      <c r="B5" s="228">
        <v>14.6</v>
      </c>
      <c r="C5" s="228">
        <v>22.3</v>
      </c>
      <c r="D5" s="228">
        <v>27.2</v>
      </c>
      <c r="E5" s="228">
        <v>26.4</v>
      </c>
      <c r="F5" s="130">
        <v>25.8</v>
      </c>
      <c r="G5" s="130">
        <v>25.7</v>
      </c>
      <c r="H5" s="130">
        <v>25.2</v>
      </c>
      <c r="I5" s="157">
        <v>25.1</v>
      </c>
      <c r="J5" s="157">
        <v>25.8</v>
      </c>
      <c r="K5" s="157">
        <v>26.8</v>
      </c>
      <c r="L5" s="157">
        <v>27.8</v>
      </c>
      <c r="M5" s="157">
        <v>28.5</v>
      </c>
      <c r="N5" s="196">
        <v>28.978000000000002</v>
      </c>
    </row>
    <row r="6" spans="1:14" ht="33.75" customHeight="1">
      <c r="A6" s="25" t="s">
        <v>187</v>
      </c>
      <c r="B6" s="228">
        <v>4.8</v>
      </c>
      <c r="C6" s="228">
        <v>4.3</v>
      </c>
      <c r="D6" s="228">
        <v>4.5999999999999996</v>
      </c>
      <c r="E6" s="228">
        <v>3.6</v>
      </c>
      <c r="F6" s="130">
        <v>3.6</v>
      </c>
      <c r="G6" s="130">
        <v>3.5</v>
      </c>
      <c r="H6" s="130">
        <v>3.3</v>
      </c>
      <c r="I6" s="157">
        <v>3.3</v>
      </c>
      <c r="J6" s="157">
        <v>3.4</v>
      </c>
      <c r="K6" s="157">
        <v>3.6</v>
      </c>
      <c r="L6" s="157">
        <v>3.7</v>
      </c>
      <c r="M6" s="157">
        <v>3.7</v>
      </c>
      <c r="N6" s="196">
        <v>4.3250000000000002</v>
      </c>
    </row>
    <row r="7" spans="1:14" ht="33.75">
      <c r="A7" s="58" t="s">
        <v>265</v>
      </c>
      <c r="B7" s="81">
        <v>0.5</v>
      </c>
      <c r="C7" s="81">
        <v>0.5</v>
      </c>
      <c r="D7" s="81">
        <v>0.4</v>
      </c>
      <c r="E7" s="81">
        <v>0.4</v>
      </c>
      <c r="F7" s="81">
        <v>0.4</v>
      </c>
      <c r="G7" s="81">
        <v>0.4</v>
      </c>
      <c r="H7" s="81">
        <v>0.5</v>
      </c>
      <c r="I7" s="158">
        <v>0.5</v>
      </c>
      <c r="J7" s="158">
        <v>0.6</v>
      </c>
      <c r="K7" s="158">
        <v>0.6</v>
      </c>
      <c r="L7" s="158">
        <v>0.1</v>
      </c>
      <c r="M7" s="158">
        <v>0.1</v>
      </c>
      <c r="N7" s="65" t="s">
        <v>69</v>
      </c>
    </row>
  </sheetData>
  <mergeCells count="2">
    <mergeCell ref="A2:N2"/>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4" tint="0.79998168889431442"/>
  </sheetPr>
  <dimension ref="A1:L31"/>
  <sheetViews>
    <sheetView zoomScaleNormal="100" workbookViewId="0">
      <selection activeCell="A2" sqref="A2"/>
    </sheetView>
  </sheetViews>
  <sheetFormatPr defaultRowHeight="12.75"/>
  <cols>
    <col min="1" max="1" width="18.140625" customWidth="1"/>
    <col min="2" max="7" width="6.42578125" customWidth="1"/>
    <col min="8" max="8" width="6.28515625" customWidth="1"/>
    <col min="9" max="10" width="6.7109375" customWidth="1"/>
    <col min="11" max="11" width="6.85546875" customWidth="1"/>
    <col min="12" max="12" width="7" customWidth="1"/>
  </cols>
  <sheetData>
    <row r="1" spans="1:12" ht="57" customHeight="1">
      <c r="A1" s="410" t="s">
        <v>342</v>
      </c>
      <c r="B1" s="410"/>
      <c r="C1" s="410"/>
      <c r="D1" s="410"/>
      <c r="E1" s="410"/>
      <c r="F1" s="410"/>
      <c r="G1" s="410"/>
      <c r="H1" s="410"/>
      <c r="I1" s="410"/>
      <c r="J1" s="410"/>
      <c r="K1" s="410"/>
      <c r="L1" s="410"/>
    </row>
    <row r="2" spans="1:12">
      <c r="J2" s="248"/>
      <c r="K2" s="249"/>
      <c r="L2" s="249"/>
    </row>
    <row r="3" spans="1:12">
      <c r="J3" s="249"/>
      <c r="K3" s="249"/>
      <c r="L3" s="249"/>
    </row>
    <row r="6" spans="1:12">
      <c r="K6" s="143"/>
    </row>
    <row r="26" spans="1:12" ht="16.5" customHeight="1">
      <c r="A26" s="214"/>
      <c r="B26" s="95" t="s">
        <v>57</v>
      </c>
      <c r="C26" s="109" t="s">
        <v>62</v>
      </c>
      <c r="D26" s="109" t="s">
        <v>63</v>
      </c>
      <c r="E26" s="109" t="s">
        <v>64</v>
      </c>
      <c r="F26" s="109" t="s">
        <v>65</v>
      </c>
      <c r="G26" s="109" t="s">
        <v>172</v>
      </c>
      <c r="H26" s="9" t="s">
        <v>209</v>
      </c>
      <c r="I26" s="9" t="s">
        <v>381</v>
      </c>
      <c r="J26" s="9" t="s">
        <v>418</v>
      </c>
      <c r="K26" s="9" t="s">
        <v>458</v>
      </c>
      <c r="L26" s="178" t="s">
        <v>493</v>
      </c>
    </row>
    <row r="27" spans="1:12" ht="46.5" customHeight="1">
      <c r="A27" s="216" t="s">
        <v>359</v>
      </c>
      <c r="B27" s="129">
        <v>29.8</v>
      </c>
      <c r="C27" s="130">
        <v>28.6</v>
      </c>
      <c r="D27" s="130">
        <v>28.1</v>
      </c>
      <c r="E27" s="130">
        <v>28</v>
      </c>
      <c r="F27" s="130">
        <v>27.2</v>
      </c>
      <c r="G27" s="130">
        <v>26.7</v>
      </c>
      <c r="H27" s="1">
        <v>27.2</v>
      </c>
      <c r="I27" s="1">
        <v>27.5</v>
      </c>
      <c r="J27" s="157">
        <v>27.7</v>
      </c>
      <c r="K27" s="157">
        <v>28.2</v>
      </c>
      <c r="L27" s="157">
        <v>28.8</v>
      </c>
    </row>
    <row r="28" spans="1:12" ht="38.25" customHeight="1">
      <c r="A28" s="217" t="s">
        <v>360</v>
      </c>
      <c r="B28" s="131">
        <v>2.4</v>
      </c>
      <c r="C28" s="132">
        <v>1.8</v>
      </c>
      <c r="D28" s="133">
        <v>1.7</v>
      </c>
      <c r="E28" s="133">
        <v>1.7</v>
      </c>
      <c r="F28" s="133">
        <v>1.9</v>
      </c>
      <c r="G28" s="133">
        <v>2.2000000000000002</v>
      </c>
      <c r="H28" s="65">
        <v>2.6</v>
      </c>
      <c r="I28" s="65">
        <v>3.5</v>
      </c>
      <c r="J28" s="158">
        <v>3.8</v>
      </c>
      <c r="K28" s="158">
        <v>4.0999999999999996</v>
      </c>
      <c r="L28" s="158">
        <v>4.5</v>
      </c>
    </row>
    <row r="30" spans="1:12" hidden="1">
      <c r="A30" s="409"/>
      <c r="B30" s="409"/>
      <c r="C30" s="409"/>
      <c r="D30" s="409"/>
      <c r="E30" s="409"/>
      <c r="F30" s="409"/>
      <c r="G30" s="409"/>
      <c r="H30" s="409"/>
    </row>
    <row r="31" spans="1:12" hidden="1">
      <c r="A31" s="409"/>
      <c r="B31" s="409"/>
      <c r="C31" s="409"/>
      <c r="D31" s="409"/>
      <c r="E31" s="409"/>
      <c r="F31" s="409"/>
      <c r="G31" s="409"/>
      <c r="H31" s="409"/>
    </row>
  </sheetData>
  <mergeCells count="2">
    <mergeCell ref="A30:H31"/>
    <mergeCell ref="A1:L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4" tint="0.79998168889431442"/>
  </sheetPr>
  <dimension ref="A1:L24"/>
  <sheetViews>
    <sheetView zoomScaleNormal="100" workbookViewId="0">
      <selection activeCell="A2" sqref="A2"/>
    </sheetView>
  </sheetViews>
  <sheetFormatPr defaultRowHeight="12.75"/>
  <cols>
    <col min="1" max="1" width="25.28515625" customWidth="1"/>
    <col min="2" max="11" width="5.85546875" customWidth="1"/>
    <col min="12" max="12" width="7.28515625" customWidth="1"/>
  </cols>
  <sheetData>
    <row r="1" spans="1:12" ht="62.25" customHeight="1">
      <c r="A1" s="376" t="s">
        <v>376</v>
      </c>
      <c r="B1" s="376"/>
      <c r="C1" s="376"/>
      <c r="D1" s="376"/>
      <c r="E1" s="376"/>
      <c r="F1" s="376"/>
      <c r="G1" s="376"/>
      <c r="H1" s="376"/>
      <c r="I1" s="376"/>
      <c r="J1" s="376"/>
      <c r="K1" s="376"/>
      <c r="L1" s="376"/>
    </row>
    <row r="22" spans="1:12" ht="17.25" customHeight="1">
      <c r="A22" s="218"/>
      <c r="B22" s="95" t="s">
        <v>57</v>
      </c>
      <c r="C22" s="95" t="s">
        <v>62</v>
      </c>
      <c r="D22" s="109" t="s">
        <v>63</v>
      </c>
      <c r="E22" s="109" t="s">
        <v>64</v>
      </c>
      <c r="F22" s="109" t="s">
        <v>65</v>
      </c>
      <c r="G22" s="109" t="s">
        <v>172</v>
      </c>
      <c r="H22" s="9" t="s">
        <v>209</v>
      </c>
      <c r="I22" s="9" t="s">
        <v>381</v>
      </c>
      <c r="J22" s="9" t="s">
        <v>418</v>
      </c>
      <c r="K22" s="9" t="s">
        <v>458</v>
      </c>
      <c r="L22" s="177" t="s">
        <v>493</v>
      </c>
    </row>
    <row r="23" spans="1:12" ht="35.25" customHeight="1">
      <c r="A23" s="366" t="s">
        <v>6</v>
      </c>
      <c r="B23" s="80">
        <v>32.200000000000003</v>
      </c>
      <c r="C23" s="80">
        <v>30.4</v>
      </c>
      <c r="D23" s="80">
        <v>29.8</v>
      </c>
      <c r="E23" s="80">
        <v>29.6</v>
      </c>
      <c r="F23" s="86">
        <v>29</v>
      </c>
      <c r="G23" s="86">
        <v>28.9</v>
      </c>
      <c r="H23" s="86">
        <v>29.8</v>
      </c>
      <c r="I23" s="86">
        <v>31</v>
      </c>
      <c r="J23" s="86">
        <v>31.6</v>
      </c>
      <c r="K23" s="157">
        <v>32.299999999999997</v>
      </c>
      <c r="L23" s="320">
        <v>33.299999999999997</v>
      </c>
    </row>
    <row r="24" spans="1:12" ht="67.5" customHeight="1">
      <c r="A24" s="367" t="s">
        <v>5</v>
      </c>
      <c r="B24" s="82">
        <v>41.9</v>
      </c>
      <c r="C24" s="82">
        <v>47</v>
      </c>
      <c r="D24" s="81">
        <v>48.5</v>
      </c>
      <c r="E24" s="81">
        <v>50.8</v>
      </c>
      <c r="F24" s="81">
        <v>52.3</v>
      </c>
      <c r="G24" s="81">
        <v>53.8</v>
      </c>
      <c r="H24" s="81">
        <v>55.2</v>
      </c>
      <c r="I24" s="81">
        <v>56.5</v>
      </c>
      <c r="J24" s="81">
        <v>56.6</v>
      </c>
      <c r="K24" s="158">
        <v>57.4</v>
      </c>
      <c r="L24" s="322">
        <v>58.3</v>
      </c>
    </row>
  </sheetData>
  <mergeCells count="1">
    <mergeCell ref="A1:L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4" tint="0.79998168889431442"/>
  </sheetPr>
  <dimension ref="A1:N14"/>
  <sheetViews>
    <sheetView zoomScaleNormal="100" workbookViewId="0">
      <selection activeCell="A2" sqref="A2"/>
    </sheetView>
  </sheetViews>
  <sheetFormatPr defaultRowHeight="12.75"/>
  <cols>
    <col min="1" max="1" width="22.28515625" customWidth="1"/>
    <col min="2" max="13" width="6.42578125" customWidth="1"/>
    <col min="14" max="14" width="6.5703125" customWidth="1"/>
  </cols>
  <sheetData>
    <row r="1" spans="1:14" ht="51" customHeight="1">
      <c r="A1" s="368" t="s">
        <v>480</v>
      </c>
      <c r="B1" s="368"/>
      <c r="C1" s="368"/>
      <c r="D1" s="368"/>
      <c r="E1" s="368"/>
      <c r="F1" s="368"/>
      <c r="G1" s="368"/>
      <c r="H1" s="368"/>
      <c r="I1" s="368"/>
      <c r="J1" s="368"/>
      <c r="K1" s="368"/>
      <c r="L1" s="368"/>
      <c r="M1" s="368"/>
      <c r="N1" s="368"/>
    </row>
    <row r="2" spans="1:14" ht="18" customHeight="1">
      <c r="A2" s="52"/>
      <c r="B2" s="95" t="s">
        <v>173</v>
      </c>
      <c r="C2" s="95" t="s">
        <v>174</v>
      </c>
      <c r="D2" s="95" t="s">
        <v>57</v>
      </c>
      <c r="E2" s="109" t="s">
        <v>62</v>
      </c>
      <c r="F2" s="9" t="s">
        <v>63</v>
      </c>
      <c r="G2" s="9" t="s">
        <v>64</v>
      </c>
      <c r="H2" s="9" t="s">
        <v>65</v>
      </c>
      <c r="I2" s="9" t="s">
        <v>172</v>
      </c>
      <c r="J2" s="109" t="s">
        <v>209</v>
      </c>
      <c r="K2" s="109" t="s">
        <v>381</v>
      </c>
      <c r="L2" s="109" t="s">
        <v>418</v>
      </c>
      <c r="M2" s="109" t="s">
        <v>458</v>
      </c>
      <c r="N2" s="178" t="s">
        <v>493</v>
      </c>
    </row>
    <row r="3" spans="1:14" ht="33.75">
      <c r="A3" s="31" t="s">
        <v>266</v>
      </c>
      <c r="B3" s="146">
        <v>19897</v>
      </c>
      <c r="C3" s="76">
        <v>27060</v>
      </c>
      <c r="D3" s="76">
        <v>32164</v>
      </c>
      <c r="E3" s="146">
        <v>30428</v>
      </c>
      <c r="F3" s="76">
        <v>29811</v>
      </c>
      <c r="G3" s="76">
        <v>29638</v>
      </c>
      <c r="H3" s="76">
        <v>29042</v>
      </c>
      <c r="I3" s="76">
        <v>28891</v>
      </c>
      <c r="J3" s="76">
        <v>29766</v>
      </c>
      <c r="K3" s="76">
        <v>30983</v>
      </c>
      <c r="L3" s="76">
        <v>31574</v>
      </c>
      <c r="M3" s="76">
        <v>32273</v>
      </c>
      <c r="N3" s="316">
        <v>33303</v>
      </c>
    </row>
    <row r="4" spans="1:14" ht="36" customHeight="1">
      <c r="A4" s="25" t="s">
        <v>353</v>
      </c>
      <c r="B4" s="111">
        <v>17891</v>
      </c>
      <c r="C4" s="111">
        <v>25538</v>
      </c>
      <c r="D4" s="111">
        <v>32164</v>
      </c>
      <c r="E4" s="111">
        <v>29976</v>
      </c>
      <c r="F4" s="111">
        <v>29407</v>
      </c>
      <c r="G4" s="111">
        <v>29300</v>
      </c>
      <c r="H4" s="111">
        <v>28770</v>
      </c>
      <c r="I4" s="111">
        <v>28591</v>
      </c>
      <c r="J4" s="111">
        <v>29482</v>
      </c>
      <c r="K4" s="111">
        <v>30776</v>
      </c>
      <c r="L4" s="111">
        <v>31393</v>
      </c>
      <c r="M4" s="111">
        <v>32071</v>
      </c>
      <c r="N4" s="208">
        <v>33090</v>
      </c>
    </row>
    <row r="5" spans="1:14" ht="45.75" customHeight="1">
      <c r="A5" s="26" t="s">
        <v>354</v>
      </c>
      <c r="B5" s="111">
        <v>2006</v>
      </c>
      <c r="C5" s="111">
        <v>1522</v>
      </c>
      <c r="D5" s="187" t="s">
        <v>69</v>
      </c>
      <c r="E5" s="111">
        <v>452</v>
      </c>
      <c r="F5" s="111">
        <v>404</v>
      </c>
      <c r="G5" s="111">
        <v>338</v>
      </c>
      <c r="H5" s="111">
        <v>272</v>
      </c>
      <c r="I5" s="111">
        <v>300</v>
      </c>
      <c r="J5" s="157">
        <v>284</v>
      </c>
      <c r="K5" s="111">
        <v>207</v>
      </c>
      <c r="L5" s="111">
        <v>181</v>
      </c>
      <c r="M5" s="111">
        <v>202</v>
      </c>
      <c r="N5" s="157">
        <v>213</v>
      </c>
    </row>
    <row r="6" spans="1:14" ht="54.75" customHeight="1">
      <c r="A6" s="41" t="s">
        <v>423</v>
      </c>
      <c r="B6" s="34"/>
      <c r="C6" s="34"/>
      <c r="D6" s="34"/>
      <c r="E6" s="34"/>
      <c r="G6" s="34"/>
      <c r="J6" s="74"/>
      <c r="K6" s="74"/>
      <c r="L6" s="74"/>
      <c r="M6" s="74"/>
      <c r="N6" s="157"/>
    </row>
    <row r="7" spans="1:14" ht="33.75">
      <c r="A7" s="25" t="s">
        <v>267</v>
      </c>
      <c r="B7" s="111">
        <v>11382</v>
      </c>
      <c r="C7" s="111">
        <v>15033</v>
      </c>
      <c r="D7" s="111">
        <v>17936</v>
      </c>
      <c r="E7" s="111">
        <v>16090</v>
      </c>
      <c r="F7" s="111">
        <v>15632</v>
      </c>
      <c r="G7" s="111">
        <v>15759</v>
      </c>
      <c r="H7" s="111">
        <v>15631</v>
      </c>
      <c r="I7" s="111">
        <v>15586</v>
      </c>
      <c r="J7" s="111">
        <v>16146</v>
      </c>
      <c r="K7" s="111">
        <v>16875</v>
      </c>
      <c r="L7" s="111">
        <v>17090</v>
      </c>
      <c r="M7" s="111">
        <v>17341</v>
      </c>
      <c r="N7" s="208">
        <v>17758</v>
      </c>
    </row>
    <row r="8" spans="1:14" ht="33.75">
      <c r="A8" s="58" t="s">
        <v>268</v>
      </c>
      <c r="B8" s="64">
        <v>8515</v>
      </c>
      <c r="C8" s="64">
        <v>12027</v>
      </c>
      <c r="D8" s="64">
        <v>14228</v>
      </c>
      <c r="E8" s="64">
        <v>14338</v>
      </c>
      <c r="F8" s="64">
        <v>14179</v>
      </c>
      <c r="G8" s="64">
        <v>13879</v>
      </c>
      <c r="H8" s="64">
        <v>13411</v>
      </c>
      <c r="I8" s="64">
        <v>13305</v>
      </c>
      <c r="J8" s="64">
        <v>13620</v>
      </c>
      <c r="K8" s="64">
        <v>14108</v>
      </c>
      <c r="L8" s="64">
        <v>14484</v>
      </c>
      <c r="M8" s="64">
        <v>14932</v>
      </c>
      <c r="N8" s="207">
        <v>15545</v>
      </c>
    </row>
    <row r="14" spans="1:14">
      <c r="K14" s="111"/>
    </row>
  </sheetData>
  <mergeCells count="1">
    <mergeCell ref="A1:N1"/>
  </mergeCells>
  <phoneticPr fontId="3" type="noConversion"/>
  <pageMargins left="0.51181102362204722" right="0.51181102362204722" top="0.98958333333333337" bottom="0.86614173228346458" header="0.51181102362204722" footer="0.51181102362204722"/>
  <pageSetup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4" tint="0.79998168889431442"/>
  </sheetPr>
  <dimension ref="A1:N4"/>
  <sheetViews>
    <sheetView zoomScaleNormal="100" workbookViewId="0">
      <selection activeCell="A2" sqref="A2"/>
    </sheetView>
  </sheetViews>
  <sheetFormatPr defaultRowHeight="12.75"/>
  <cols>
    <col min="1" max="1" width="24.85546875" customWidth="1"/>
    <col min="2" max="13" width="6.42578125" customWidth="1"/>
    <col min="14" max="14" width="6.7109375" customWidth="1"/>
  </cols>
  <sheetData>
    <row r="1" spans="1:14" ht="49.5" customHeight="1">
      <c r="A1" s="368" t="s">
        <v>448</v>
      </c>
      <c r="B1" s="368"/>
      <c r="C1" s="368"/>
      <c r="D1" s="368"/>
      <c r="E1" s="368"/>
      <c r="F1" s="368"/>
      <c r="G1" s="368"/>
      <c r="H1" s="368"/>
      <c r="I1" s="368"/>
      <c r="J1" s="368"/>
      <c r="K1" s="368"/>
      <c r="L1" s="368"/>
      <c r="M1" s="368"/>
      <c r="N1" s="368"/>
    </row>
    <row r="2" spans="1:14" ht="22.5" customHeight="1">
      <c r="A2" s="10"/>
      <c r="B2" s="95" t="s">
        <v>173</v>
      </c>
      <c r="C2" s="95" t="s">
        <v>174</v>
      </c>
      <c r="D2" s="95" t="s">
        <v>57</v>
      </c>
      <c r="E2" s="109" t="s">
        <v>62</v>
      </c>
      <c r="F2" s="9" t="s">
        <v>63</v>
      </c>
      <c r="G2" s="9" t="s">
        <v>64</v>
      </c>
      <c r="H2" s="9" t="s">
        <v>65</v>
      </c>
      <c r="I2" s="9" t="s">
        <v>172</v>
      </c>
      <c r="J2" s="109" t="s">
        <v>209</v>
      </c>
      <c r="K2" s="109" t="s">
        <v>381</v>
      </c>
      <c r="L2" s="109" t="s">
        <v>418</v>
      </c>
      <c r="M2" s="109" t="s">
        <v>458</v>
      </c>
      <c r="N2" s="178" t="s">
        <v>493</v>
      </c>
    </row>
    <row r="3" spans="1:14" ht="69" customHeight="1">
      <c r="A3" s="24" t="s">
        <v>269</v>
      </c>
      <c r="B3" s="76" t="s">
        <v>270</v>
      </c>
      <c r="C3" s="76" t="s">
        <v>271</v>
      </c>
      <c r="D3" s="76" t="s">
        <v>273</v>
      </c>
      <c r="E3" s="76" t="s">
        <v>272</v>
      </c>
      <c r="F3" s="76" t="s">
        <v>274</v>
      </c>
      <c r="G3" s="76" t="s">
        <v>275</v>
      </c>
      <c r="H3" s="76" t="s">
        <v>276</v>
      </c>
      <c r="I3" s="76" t="s">
        <v>277</v>
      </c>
      <c r="J3" s="76" t="s">
        <v>383</v>
      </c>
      <c r="K3" s="76" t="s">
        <v>406</v>
      </c>
      <c r="L3" s="297" t="s">
        <v>443</v>
      </c>
      <c r="M3" s="297" t="s">
        <v>472</v>
      </c>
      <c r="N3" s="297" t="s">
        <v>513</v>
      </c>
    </row>
    <row r="4" spans="1:14" ht="68.25" customHeight="1">
      <c r="A4" s="58" t="s">
        <v>453</v>
      </c>
      <c r="B4" s="64" t="s">
        <v>278</v>
      </c>
      <c r="C4" s="64" t="s">
        <v>279</v>
      </c>
      <c r="D4" s="64" t="s">
        <v>280</v>
      </c>
      <c r="E4" s="64" t="s">
        <v>280</v>
      </c>
      <c r="F4" s="64" t="s">
        <v>281</v>
      </c>
      <c r="G4" s="64" t="s">
        <v>282</v>
      </c>
      <c r="H4" s="64" t="s">
        <v>280</v>
      </c>
      <c r="I4" s="179" t="s">
        <v>283</v>
      </c>
      <c r="J4" s="179" t="s">
        <v>281</v>
      </c>
      <c r="K4" s="179" t="s">
        <v>282</v>
      </c>
      <c r="L4" s="179" t="s">
        <v>442</v>
      </c>
      <c r="M4" s="179" t="s">
        <v>282</v>
      </c>
      <c r="N4" s="357" t="s">
        <v>282</v>
      </c>
    </row>
  </sheetData>
  <mergeCells count="1">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4" tint="0.79998168889431442"/>
  </sheetPr>
  <dimension ref="A1:P26"/>
  <sheetViews>
    <sheetView zoomScaleNormal="100" workbookViewId="0">
      <selection activeCell="A2" sqref="A2:A4"/>
    </sheetView>
  </sheetViews>
  <sheetFormatPr defaultRowHeight="12.75"/>
  <cols>
    <col min="1" max="1" width="19.140625" customWidth="1"/>
    <col min="2" max="3" width="7.140625" customWidth="1"/>
    <col min="4" max="4" width="7.42578125" customWidth="1"/>
    <col min="5" max="5" width="8.28515625" customWidth="1"/>
    <col min="6" max="6" width="7.5703125" customWidth="1"/>
    <col min="7" max="7" width="8.28515625" customWidth="1"/>
    <col min="8" max="8" width="7.42578125" customWidth="1"/>
    <col min="9" max="9" width="8.28515625" customWidth="1"/>
    <col min="10" max="10" width="7.42578125" customWidth="1"/>
    <col min="11" max="11" width="8.28515625" customWidth="1"/>
    <col min="12" max="12" width="7.28515625" customWidth="1"/>
    <col min="13" max="13" width="8.28515625" customWidth="1"/>
    <col min="14" max="14" width="7.42578125" customWidth="1"/>
    <col min="15" max="15" width="8.28515625" customWidth="1"/>
  </cols>
  <sheetData>
    <row r="1" spans="1:16" ht="38.25" customHeight="1">
      <c r="A1" s="368" t="s">
        <v>491</v>
      </c>
      <c r="B1" s="368"/>
      <c r="C1" s="368"/>
      <c r="D1" s="368"/>
      <c r="E1" s="368"/>
      <c r="F1" s="368"/>
      <c r="G1" s="368"/>
      <c r="H1" s="368"/>
      <c r="I1" s="368"/>
      <c r="J1" s="368"/>
      <c r="K1" s="368"/>
      <c r="L1" s="368"/>
      <c r="M1" s="368"/>
      <c r="N1" s="368"/>
      <c r="O1" s="368"/>
    </row>
    <row r="2" spans="1:16" ht="39" customHeight="1">
      <c r="A2" s="413" t="s">
        <v>490</v>
      </c>
      <c r="B2" s="411" t="s">
        <v>115</v>
      </c>
      <c r="C2" s="412"/>
      <c r="D2" s="418" t="s">
        <v>116</v>
      </c>
      <c r="E2" s="418"/>
      <c r="F2" s="418"/>
      <c r="G2" s="418"/>
      <c r="H2" s="418" t="s">
        <v>7</v>
      </c>
      <c r="I2" s="418"/>
      <c r="J2" s="418"/>
      <c r="K2" s="418"/>
      <c r="L2" s="418" t="s">
        <v>117</v>
      </c>
      <c r="M2" s="418"/>
      <c r="N2" s="418"/>
      <c r="O2" s="416"/>
    </row>
    <row r="3" spans="1:16" ht="121.5" customHeight="1">
      <c r="A3" s="414"/>
      <c r="B3" s="371"/>
      <c r="C3" s="369"/>
      <c r="D3" s="4" t="s">
        <v>122</v>
      </c>
      <c r="E3" s="4" t="s">
        <v>422</v>
      </c>
      <c r="F3" s="4" t="s">
        <v>122</v>
      </c>
      <c r="G3" s="4" t="s">
        <v>422</v>
      </c>
      <c r="H3" s="4" t="s">
        <v>122</v>
      </c>
      <c r="I3" s="5" t="s">
        <v>422</v>
      </c>
      <c r="J3" s="4" t="s">
        <v>122</v>
      </c>
      <c r="K3" s="4" t="s">
        <v>422</v>
      </c>
      <c r="L3" s="4" t="s">
        <v>122</v>
      </c>
      <c r="M3" s="4" t="s">
        <v>422</v>
      </c>
      <c r="N3" s="4" t="s">
        <v>122</v>
      </c>
      <c r="O3" s="5" t="s">
        <v>422</v>
      </c>
    </row>
    <row r="4" spans="1:16" s="67" customFormat="1" ht="18" customHeight="1">
      <c r="A4" s="415"/>
      <c r="B4" s="5" t="s">
        <v>209</v>
      </c>
      <c r="C4" s="4" t="s">
        <v>493</v>
      </c>
      <c r="D4" s="416" t="s">
        <v>209</v>
      </c>
      <c r="E4" s="370"/>
      <c r="F4" s="416" t="s">
        <v>493</v>
      </c>
      <c r="G4" s="370"/>
      <c r="H4" s="416" t="s">
        <v>209</v>
      </c>
      <c r="I4" s="370"/>
      <c r="J4" s="416" t="s">
        <v>493</v>
      </c>
      <c r="K4" s="370"/>
      <c r="L4" s="416">
        <v>2020</v>
      </c>
      <c r="M4" s="370"/>
      <c r="N4" s="416">
        <v>2024</v>
      </c>
      <c r="O4" s="417"/>
    </row>
    <row r="5" spans="1:16">
      <c r="A5" s="72" t="s">
        <v>124</v>
      </c>
      <c r="B5" s="44">
        <v>47</v>
      </c>
      <c r="C5" s="44">
        <v>47</v>
      </c>
      <c r="D5" s="12">
        <v>8651</v>
      </c>
      <c r="E5" s="12">
        <v>4952</v>
      </c>
      <c r="F5" s="134">
        <v>9477</v>
      </c>
      <c r="G5" s="134">
        <v>3654</v>
      </c>
      <c r="H5" s="12">
        <v>29766</v>
      </c>
      <c r="I5" s="12">
        <v>16425</v>
      </c>
      <c r="J5" s="12">
        <v>33303</v>
      </c>
      <c r="K5" s="12">
        <v>19421</v>
      </c>
      <c r="L5" s="12">
        <v>6279</v>
      </c>
      <c r="M5" s="12">
        <v>3073</v>
      </c>
      <c r="N5" s="12">
        <v>6454</v>
      </c>
      <c r="O5" s="12">
        <v>3328</v>
      </c>
      <c r="P5" s="88"/>
    </row>
    <row r="6" spans="1:16">
      <c r="A6" s="75" t="s">
        <v>125</v>
      </c>
      <c r="B6" s="44">
        <v>21</v>
      </c>
      <c r="C6" s="44">
        <v>22</v>
      </c>
      <c r="D6" s="12">
        <v>5322</v>
      </c>
      <c r="E6" s="12">
        <v>3543</v>
      </c>
      <c r="F6" s="134">
        <v>6205</v>
      </c>
      <c r="G6" s="134">
        <v>1874</v>
      </c>
      <c r="H6" s="12">
        <v>17762</v>
      </c>
      <c r="I6" s="12">
        <v>11444</v>
      </c>
      <c r="J6" s="12">
        <v>20988</v>
      </c>
      <c r="K6" s="12">
        <v>14224</v>
      </c>
      <c r="L6" s="12">
        <v>3791</v>
      </c>
      <c r="M6" s="12">
        <v>2169</v>
      </c>
      <c r="N6" s="12">
        <v>3907</v>
      </c>
      <c r="O6" s="12">
        <v>2396</v>
      </c>
    </row>
    <row r="7" spans="1:16">
      <c r="A7" s="75" t="s">
        <v>126</v>
      </c>
      <c r="B7" s="44">
        <v>15</v>
      </c>
      <c r="C7" s="44">
        <v>14</v>
      </c>
      <c r="D7" s="12">
        <v>1846</v>
      </c>
      <c r="E7" s="83">
        <v>763</v>
      </c>
      <c r="F7" s="134">
        <v>1890</v>
      </c>
      <c r="G7" s="134">
        <v>1071</v>
      </c>
      <c r="H7" s="12">
        <v>6653</v>
      </c>
      <c r="I7" s="12">
        <v>2546</v>
      </c>
      <c r="J7" s="12">
        <v>6782</v>
      </c>
      <c r="K7" s="12">
        <v>2644</v>
      </c>
      <c r="L7" s="12">
        <v>1514</v>
      </c>
      <c r="M7" s="12">
        <v>528</v>
      </c>
      <c r="N7" s="12">
        <v>1397</v>
      </c>
      <c r="O7" s="12">
        <v>477</v>
      </c>
    </row>
    <row r="8" spans="1:16">
      <c r="A8" s="33" t="s">
        <v>20</v>
      </c>
      <c r="B8" s="34">
        <v>6</v>
      </c>
      <c r="C8" s="34">
        <v>6</v>
      </c>
      <c r="D8" s="89">
        <v>969</v>
      </c>
      <c r="E8" s="18">
        <v>506</v>
      </c>
      <c r="F8" s="18">
        <v>1099</v>
      </c>
      <c r="G8" s="18">
        <v>554</v>
      </c>
      <c r="H8" s="89">
        <v>3385</v>
      </c>
      <c r="I8" s="89">
        <v>1607</v>
      </c>
      <c r="J8" s="89">
        <v>3989</v>
      </c>
      <c r="K8" s="89">
        <v>1809</v>
      </c>
      <c r="L8" s="18">
        <v>801</v>
      </c>
      <c r="M8" s="18">
        <v>384</v>
      </c>
      <c r="N8" s="18">
        <v>742</v>
      </c>
      <c r="O8" s="18">
        <v>310</v>
      </c>
    </row>
    <row r="9" spans="1:16">
      <c r="A9" s="33" t="s">
        <v>21</v>
      </c>
      <c r="B9" s="34">
        <v>1</v>
      </c>
      <c r="C9" s="34" t="s">
        <v>501</v>
      </c>
      <c r="D9" s="18">
        <v>52</v>
      </c>
      <c r="E9" s="18">
        <v>14</v>
      </c>
      <c r="F9" s="18" t="s">
        <v>501</v>
      </c>
      <c r="G9" s="18" t="s">
        <v>501</v>
      </c>
      <c r="H9" s="89">
        <v>228</v>
      </c>
      <c r="I9" s="89">
        <v>70</v>
      </c>
      <c r="J9" s="89" t="s">
        <v>501</v>
      </c>
      <c r="K9" s="89" t="s">
        <v>501</v>
      </c>
      <c r="L9" s="18">
        <v>57</v>
      </c>
      <c r="M9" s="18">
        <v>14</v>
      </c>
      <c r="N9" s="18" t="s">
        <v>501</v>
      </c>
      <c r="O9" s="18" t="s">
        <v>501</v>
      </c>
    </row>
    <row r="10" spans="1:16">
      <c r="A10" s="33" t="s">
        <v>22</v>
      </c>
      <c r="B10" s="34">
        <v>1</v>
      </c>
      <c r="C10" s="34">
        <v>1</v>
      </c>
      <c r="D10" s="18">
        <v>69</v>
      </c>
      <c r="E10" s="18">
        <v>2</v>
      </c>
      <c r="F10" s="18">
        <v>65</v>
      </c>
      <c r="G10" s="18">
        <v>51</v>
      </c>
      <c r="H10" s="89">
        <v>276</v>
      </c>
      <c r="I10" s="89">
        <v>19</v>
      </c>
      <c r="J10" s="89">
        <v>235</v>
      </c>
      <c r="K10" s="89">
        <v>31</v>
      </c>
      <c r="L10" s="18">
        <v>81</v>
      </c>
      <c r="M10" s="18">
        <v>4</v>
      </c>
      <c r="N10" s="18">
        <v>59</v>
      </c>
      <c r="O10" s="18">
        <v>5</v>
      </c>
    </row>
    <row r="11" spans="1:16">
      <c r="A11" s="33" t="s">
        <v>23</v>
      </c>
      <c r="B11" s="34">
        <v>1</v>
      </c>
      <c r="C11" s="34">
        <v>1</v>
      </c>
      <c r="D11" s="34">
        <v>61</v>
      </c>
      <c r="E11" s="34">
        <v>61</v>
      </c>
      <c r="F11" s="18">
        <v>62</v>
      </c>
      <c r="G11" s="18">
        <v>0</v>
      </c>
      <c r="H11" s="89">
        <v>222</v>
      </c>
      <c r="I11" s="89">
        <v>222</v>
      </c>
      <c r="J11" s="89">
        <v>274</v>
      </c>
      <c r="K11" s="89">
        <v>274</v>
      </c>
      <c r="L11" s="34">
        <v>26</v>
      </c>
      <c r="M11" s="34">
        <v>26</v>
      </c>
      <c r="N11" s="18">
        <v>60</v>
      </c>
      <c r="O11" s="18">
        <v>60</v>
      </c>
    </row>
    <row r="12" spans="1:16">
      <c r="A12" s="33" t="s">
        <v>24</v>
      </c>
      <c r="B12" s="34">
        <v>1</v>
      </c>
      <c r="C12" s="34">
        <v>1</v>
      </c>
      <c r="D12" s="18">
        <v>131</v>
      </c>
      <c r="E12" s="18">
        <v>38</v>
      </c>
      <c r="F12" s="18">
        <v>118</v>
      </c>
      <c r="G12" s="18">
        <v>102</v>
      </c>
      <c r="H12" s="89">
        <v>422</v>
      </c>
      <c r="I12" s="89">
        <v>70</v>
      </c>
      <c r="J12" s="89">
        <v>420</v>
      </c>
      <c r="K12" s="89">
        <v>28</v>
      </c>
      <c r="L12" s="18">
        <v>126</v>
      </c>
      <c r="M12" s="18">
        <v>24</v>
      </c>
      <c r="N12" s="18">
        <v>98</v>
      </c>
      <c r="O12" s="18">
        <v>15</v>
      </c>
    </row>
    <row r="13" spans="1:16">
      <c r="A13" s="33" t="s">
        <v>28</v>
      </c>
      <c r="B13" s="34">
        <v>1</v>
      </c>
      <c r="C13" s="34">
        <v>1</v>
      </c>
      <c r="D13" s="18">
        <v>89</v>
      </c>
      <c r="E13" s="34" t="s">
        <v>501</v>
      </c>
      <c r="F13" s="18">
        <v>68</v>
      </c>
      <c r="G13" s="18">
        <v>57</v>
      </c>
      <c r="H13" s="89">
        <v>296</v>
      </c>
      <c r="I13" s="89">
        <v>2</v>
      </c>
      <c r="J13" s="89">
        <v>216</v>
      </c>
      <c r="K13" s="89">
        <v>16</v>
      </c>
      <c r="L13" s="18">
        <v>59</v>
      </c>
      <c r="M13" s="18" t="s">
        <v>501</v>
      </c>
      <c r="N13" s="18">
        <v>66</v>
      </c>
      <c r="O13" s="18" t="s">
        <v>501</v>
      </c>
    </row>
    <row r="14" spans="1:16">
      <c r="A14" s="33" t="s">
        <v>127</v>
      </c>
      <c r="B14" s="34">
        <v>1</v>
      </c>
      <c r="C14" s="34">
        <v>1</v>
      </c>
      <c r="D14" s="18">
        <v>148</v>
      </c>
      <c r="E14" s="18">
        <v>25</v>
      </c>
      <c r="F14" s="18">
        <v>159</v>
      </c>
      <c r="G14" s="18">
        <v>96</v>
      </c>
      <c r="H14" s="89">
        <v>547</v>
      </c>
      <c r="I14" s="89">
        <v>114</v>
      </c>
      <c r="J14" s="89">
        <v>484</v>
      </c>
      <c r="K14" s="89">
        <v>133</v>
      </c>
      <c r="L14" s="18">
        <v>106</v>
      </c>
      <c r="M14" s="18">
        <v>21</v>
      </c>
      <c r="N14" s="18">
        <v>119</v>
      </c>
      <c r="O14" s="18">
        <v>19</v>
      </c>
    </row>
    <row r="15" spans="1:16">
      <c r="A15" s="33" t="s">
        <v>29</v>
      </c>
      <c r="B15" s="34">
        <v>3</v>
      </c>
      <c r="C15" s="34">
        <v>3</v>
      </c>
      <c r="D15" s="18">
        <v>327</v>
      </c>
      <c r="E15" s="18">
        <v>117</v>
      </c>
      <c r="F15" s="18">
        <v>319</v>
      </c>
      <c r="G15" s="18">
        <v>211</v>
      </c>
      <c r="H15" s="89">
        <v>1277</v>
      </c>
      <c r="I15" s="89">
        <v>442</v>
      </c>
      <c r="J15" s="89">
        <v>1164</v>
      </c>
      <c r="K15" s="89">
        <v>353</v>
      </c>
      <c r="L15" s="18">
        <v>258</v>
      </c>
      <c r="M15" s="18">
        <v>55</v>
      </c>
      <c r="N15" s="18">
        <v>253</v>
      </c>
      <c r="O15" s="18">
        <v>68</v>
      </c>
    </row>
    <row r="16" spans="1:16" ht="12" customHeight="1">
      <c r="A16" s="31" t="s">
        <v>128</v>
      </c>
      <c r="B16" s="44">
        <v>7</v>
      </c>
      <c r="C16" s="44">
        <v>7</v>
      </c>
      <c r="D16" s="83">
        <v>773</v>
      </c>
      <c r="E16" s="83">
        <v>278</v>
      </c>
      <c r="F16" s="83">
        <v>685</v>
      </c>
      <c r="G16" s="83">
        <v>387</v>
      </c>
      <c r="H16" s="12">
        <v>2646</v>
      </c>
      <c r="I16" s="12">
        <v>1063</v>
      </c>
      <c r="J16" s="12">
        <v>2724</v>
      </c>
      <c r="K16" s="12">
        <v>1092</v>
      </c>
      <c r="L16" s="83">
        <v>527</v>
      </c>
      <c r="M16" s="83">
        <v>165</v>
      </c>
      <c r="N16" s="12">
        <v>604</v>
      </c>
      <c r="O16" s="12">
        <v>217</v>
      </c>
    </row>
    <row r="17" spans="1:15">
      <c r="A17" s="33" t="s">
        <v>32</v>
      </c>
      <c r="B17" s="34" t="s">
        <v>501</v>
      </c>
      <c r="C17" s="34" t="s">
        <v>501</v>
      </c>
      <c r="D17" s="34" t="s">
        <v>501</v>
      </c>
      <c r="E17" s="34" t="s">
        <v>501</v>
      </c>
      <c r="F17" s="34" t="s">
        <v>501</v>
      </c>
      <c r="G17" s="34" t="s">
        <v>501</v>
      </c>
      <c r="H17" s="18" t="s">
        <v>501</v>
      </c>
      <c r="I17" s="18" t="s">
        <v>501</v>
      </c>
      <c r="J17" s="34" t="s">
        <v>501</v>
      </c>
      <c r="K17" s="34" t="s">
        <v>501</v>
      </c>
      <c r="L17" s="18" t="s">
        <v>501</v>
      </c>
      <c r="M17" s="18" t="s">
        <v>501</v>
      </c>
      <c r="N17" s="34" t="s">
        <v>501</v>
      </c>
      <c r="O17" s="34" t="s">
        <v>501</v>
      </c>
    </row>
    <row r="18" spans="1:15">
      <c r="A18" s="33" t="s">
        <v>129</v>
      </c>
      <c r="B18" s="34">
        <v>1</v>
      </c>
      <c r="C18" s="34">
        <v>1</v>
      </c>
      <c r="D18" s="18">
        <v>126</v>
      </c>
      <c r="E18" s="18">
        <v>56</v>
      </c>
      <c r="F18" s="18">
        <v>100</v>
      </c>
      <c r="G18" s="18">
        <v>60</v>
      </c>
      <c r="H18" s="18">
        <v>384</v>
      </c>
      <c r="I18" s="18">
        <v>132</v>
      </c>
      <c r="J18" s="89">
        <v>423</v>
      </c>
      <c r="K18" s="34">
        <v>140</v>
      </c>
      <c r="L18" s="18">
        <v>70</v>
      </c>
      <c r="M18" s="18">
        <v>20</v>
      </c>
      <c r="N18" s="18">
        <v>83</v>
      </c>
      <c r="O18" s="18">
        <v>26</v>
      </c>
    </row>
    <row r="19" spans="1:15">
      <c r="A19" s="33" t="s">
        <v>37</v>
      </c>
      <c r="B19" s="34">
        <v>2</v>
      </c>
      <c r="C19" s="34">
        <v>2</v>
      </c>
      <c r="D19" s="18">
        <v>287</v>
      </c>
      <c r="E19" s="18">
        <v>128</v>
      </c>
      <c r="F19" s="18">
        <v>301</v>
      </c>
      <c r="G19" s="18">
        <v>160</v>
      </c>
      <c r="H19" s="89">
        <v>1101</v>
      </c>
      <c r="I19" s="18">
        <v>541</v>
      </c>
      <c r="J19" s="89">
        <v>1163</v>
      </c>
      <c r="K19" s="89">
        <v>520</v>
      </c>
      <c r="L19" s="18">
        <v>157</v>
      </c>
      <c r="M19" s="18">
        <v>73</v>
      </c>
      <c r="N19" s="18">
        <v>231</v>
      </c>
      <c r="O19" s="18">
        <v>109</v>
      </c>
    </row>
    <row r="20" spans="1:15">
      <c r="A20" s="33" t="s">
        <v>162</v>
      </c>
      <c r="B20" s="34">
        <v>1</v>
      </c>
      <c r="C20" s="34">
        <v>1</v>
      </c>
      <c r="D20" s="34">
        <v>27</v>
      </c>
      <c r="E20" s="34" t="s">
        <v>501</v>
      </c>
      <c r="F20" s="18">
        <v>25</v>
      </c>
      <c r="G20" s="138">
        <v>25</v>
      </c>
      <c r="H20" s="34">
        <v>62</v>
      </c>
      <c r="I20" s="34" t="s">
        <v>501</v>
      </c>
      <c r="J20" s="89">
        <v>51</v>
      </c>
      <c r="K20" s="89" t="s">
        <v>501</v>
      </c>
      <c r="L20" s="34">
        <v>18</v>
      </c>
      <c r="M20" s="34" t="s">
        <v>501</v>
      </c>
      <c r="N20" s="18">
        <v>22</v>
      </c>
      <c r="O20" s="18" t="s">
        <v>501</v>
      </c>
    </row>
    <row r="21" spans="1:15">
      <c r="A21" s="33" t="s">
        <v>42</v>
      </c>
      <c r="B21" s="34">
        <v>3</v>
      </c>
      <c r="C21" s="34">
        <v>3</v>
      </c>
      <c r="D21" s="18">
        <v>333</v>
      </c>
      <c r="E21" s="18">
        <v>94</v>
      </c>
      <c r="F21" s="18">
        <v>259</v>
      </c>
      <c r="G21" s="138">
        <v>142</v>
      </c>
      <c r="H21" s="89">
        <v>1099</v>
      </c>
      <c r="I21" s="18">
        <v>390</v>
      </c>
      <c r="J21" s="89">
        <v>1087</v>
      </c>
      <c r="K21" s="89">
        <v>432</v>
      </c>
      <c r="L21" s="18">
        <v>282</v>
      </c>
      <c r="M21" s="18">
        <v>72</v>
      </c>
      <c r="N21" s="18">
        <v>268</v>
      </c>
      <c r="O21" s="18">
        <v>82</v>
      </c>
    </row>
    <row r="22" spans="1:15">
      <c r="A22" s="186" t="s">
        <v>130</v>
      </c>
      <c r="B22" s="44">
        <v>2</v>
      </c>
      <c r="C22" s="44">
        <v>2</v>
      </c>
      <c r="D22" s="83">
        <v>384</v>
      </c>
      <c r="E22" s="83">
        <v>229</v>
      </c>
      <c r="F22" s="295">
        <v>397</v>
      </c>
      <c r="G22" s="295">
        <v>156</v>
      </c>
      <c r="H22" s="12">
        <v>1600</v>
      </c>
      <c r="I22" s="83">
        <v>929</v>
      </c>
      <c r="J22" s="12">
        <v>1626</v>
      </c>
      <c r="K22" s="83">
        <v>954</v>
      </c>
      <c r="L22" s="83">
        <v>241</v>
      </c>
      <c r="M22" s="83">
        <v>142</v>
      </c>
      <c r="N22" s="12">
        <v>289</v>
      </c>
      <c r="O22" s="12">
        <v>146</v>
      </c>
    </row>
    <row r="23" spans="1:15">
      <c r="A23" s="33" t="s">
        <v>45</v>
      </c>
      <c r="B23" s="34">
        <v>2</v>
      </c>
      <c r="C23" s="34">
        <v>2</v>
      </c>
      <c r="D23" s="18">
        <v>384</v>
      </c>
      <c r="E23" s="18">
        <v>229</v>
      </c>
      <c r="F23" s="18">
        <v>397</v>
      </c>
      <c r="G23" s="138">
        <v>156</v>
      </c>
      <c r="H23" s="89">
        <v>1600</v>
      </c>
      <c r="I23" s="18">
        <v>929</v>
      </c>
      <c r="J23" s="89">
        <v>1626</v>
      </c>
      <c r="K23" s="18">
        <v>954</v>
      </c>
      <c r="L23" s="18">
        <v>241</v>
      </c>
      <c r="M23" s="18">
        <v>142</v>
      </c>
      <c r="N23" s="18">
        <v>289</v>
      </c>
      <c r="O23" s="18">
        <v>146</v>
      </c>
    </row>
    <row r="24" spans="1:15">
      <c r="A24" s="175" t="s">
        <v>52</v>
      </c>
      <c r="B24" s="122">
        <v>2</v>
      </c>
      <c r="C24" s="122">
        <v>2</v>
      </c>
      <c r="D24" s="84">
        <v>326</v>
      </c>
      <c r="E24" s="84">
        <v>139</v>
      </c>
      <c r="F24" s="84">
        <v>300</v>
      </c>
      <c r="G24" s="84">
        <v>166</v>
      </c>
      <c r="H24" s="296">
        <v>1105</v>
      </c>
      <c r="I24" s="84">
        <v>443</v>
      </c>
      <c r="J24" s="296">
        <v>1183</v>
      </c>
      <c r="K24" s="84">
        <v>507</v>
      </c>
      <c r="L24" s="84">
        <v>206</v>
      </c>
      <c r="M24" s="84">
        <v>69</v>
      </c>
      <c r="N24" s="296">
        <v>257</v>
      </c>
      <c r="O24" s="296">
        <v>92</v>
      </c>
    </row>
    <row r="25" spans="1:15">
      <c r="N25" s="88"/>
      <c r="O25" s="88"/>
    </row>
    <row r="26" spans="1:15">
      <c r="G26" s="88"/>
      <c r="J26" s="88"/>
      <c r="K26" s="88"/>
    </row>
  </sheetData>
  <mergeCells count="12">
    <mergeCell ref="A1:O1"/>
    <mergeCell ref="B2:C3"/>
    <mergeCell ref="A2:A4"/>
    <mergeCell ref="D4:E4"/>
    <mergeCell ref="F4:G4"/>
    <mergeCell ref="H4:I4"/>
    <mergeCell ref="L4:M4"/>
    <mergeCell ref="N4:O4"/>
    <mergeCell ref="D2:G2"/>
    <mergeCell ref="H2:K2"/>
    <mergeCell ref="L2:O2"/>
    <mergeCell ref="J4:K4"/>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sheetPr>
  <dimension ref="A1:U22"/>
  <sheetViews>
    <sheetView zoomScaleNormal="100" workbookViewId="0">
      <selection activeCell="A2" sqref="A2:A4"/>
    </sheetView>
  </sheetViews>
  <sheetFormatPr defaultColWidth="9.140625" defaultRowHeight="12.75"/>
  <cols>
    <col min="1" max="1" width="19.140625" style="90" customWidth="1"/>
    <col min="2" max="19" width="6.140625" style="90" customWidth="1"/>
    <col min="20" max="16384" width="9.140625" style="90"/>
  </cols>
  <sheetData>
    <row r="1" spans="1:21" ht="39" customHeight="1">
      <c r="A1" s="377" t="s">
        <v>518</v>
      </c>
      <c r="B1" s="377"/>
      <c r="C1" s="377"/>
      <c r="D1" s="377"/>
      <c r="E1" s="377"/>
      <c r="F1" s="377"/>
      <c r="G1" s="377"/>
      <c r="H1" s="377"/>
      <c r="I1" s="377"/>
      <c r="J1" s="377"/>
      <c r="K1" s="377"/>
      <c r="L1" s="377"/>
      <c r="M1" s="377"/>
      <c r="N1" s="377"/>
      <c r="O1" s="377"/>
      <c r="P1" s="377"/>
      <c r="Q1" s="377"/>
      <c r="R1" s="377"/>
      <c r="S1" s="377"/>
    </row>
    <row r="2" spans="1:21" ht="13.15" customHeight="1">
      <c r="A2" s="378"/>
      <c r="B2" s="380" t="s">
        <v>163</v>
      </c>
      <c r="C2" s="381"/>
      <c r="D2" s="381"/>
      <c r="E2" s="381"/>
      <c r="F2" s="381"/>
      <c r="G2" s="382"/>
      <c r="H2" s="383" t="s">
        <v>164</v>
      </c>
      <c r="I2" s="384"/>
      <c r="J2" s="384"/>
      <c r="K2" s="384"/>
      <c r="L2" s="384"/>
      <c r="M2" s="384"/>
      <c r="N2" s="384"/>
      <c r="O2" s="384"/>
      <c r="P2" s="384"/>
      <c r="Q2" s="384"/>
      <c r="R2" s="384"/>
      <c r="S2" s="384"/>
    </row>
    <row r="3" spans="1:21" ht="34.15" customHeight="1">
      <c r="A3" s="379"/>
      <c r="B3" s="383"/>
      <c r="C3" s="384"/>
      <c r="D3" s="384"/>
      <c r="E3" s="384"/>
      <c r="F3" s="384"/>
      <c r="G3" s="378"/>
      <c r="H3" s="383" t="s">
        <v>165</v>
      </c>
      <c r="I3" s="384"/>
      <c r="J3" s="384"/>
      <c r="K3" s="384"/>
      <c r="L3" s="384"/>
      <c r="M3" s="378"/>
      <c r="N3" s="385" t="s">
        <v>361</v>
      </c>
      <c r="O3" s="386"/>
      <c r="P3" s="386"/>
      <c r="Q3" s="386"/>
      <c r="R3" s="386"/>
      <c r="S3" s="386"/>
    </row>
    <row r="4" spans="1:21">
      <c r="A4" s="379"/>
      <c r="B4" s="4">
        <v>2015</v>
      </c>
      <c r="C4" s="5">
        <v>2020</v>
      </c>
      <c r="D4" s="5">
        <v>2021</v>
      </c>
      <c r="E4" s="5">
        <v>2022</v>
      </c>
      <c r="F4" s="5">
        <v>2023</v>
      </c>
      <c r="G4" s="5">
        <v>2024</v>
      </c>
      <c r="H4" s="4">
        <v>2015</v>
      </c>
      <c r="I4" s="5">
        <v>2020</v>
      </c>
      <c r="J4" s="5">
        <v>2021</v>
      </c>
      <c r="K4" s="5">
        <v>2022</v>
      </c>
      <c r="L4" s="5">
        <v>2023</v>
      </c>
      <c r="M4" s="5">
        <v>2024</v>
      </c>
      <c r="N4" s="4">
        <v>2015</v>
      </c>
      <c r="O4" s="5">
        <v>2020</v>
      </c>
      <c r="P4" s="5">
        <v>2021</v>
      </c>
      <c r="Q4" s="5">
        <v>2022</v>
      </c>
      <c r="R4" s="5">
        <v>2023</v>
      </c>
      <c r="S4" s="5">
        <v>2024</v>
      </c>
    </row>
    <row r="5" spans="1:21">
      <c r="A5" s="305" t="s">
        <v>166</v>
      </c>
      <c r="B5" s="44">
        <v>12575</v>
      </c>
      <c r="C5" s="44">
        <v>12750</v>
      </c>
      <c r="D5" s="44">
        <v>12805</v>
      </c>
      <c r="E5" s="44">
        <v>12582</v>
      </c>
      <c r="F5" s="44">
        <v>12568</v>
      </c>
      <c r="G5" s="44">
        <f>G6+G7+G8</f>
        <v>12472</v>
      </c>
      <c r="H5" s="44">
        <v>6646</v>
      </c>
      <c r="I5" s="44">
        <v>7908</v>
      </c>
      <c r="J5" s="44">
        <v>8074</v>
      </c>
      <c r="K5" s="44">
        <v>8146</v>
      </c>
      <c r="L5" s="44">
        <v>8214</v>
      </c>
      <c r="M5" s="44">
        <v>8351</v>
      </c>
      <c r="N5" s="44">
        <v>5411</v>
      </c>
      <c r="O5" s="44">
        <v>4351</v>
      </c>
      <c r="P5" s="232">
        <v>4224</v>
      </c>
      <c r="Q5" s="232">
        <v>3997</v>
      </c>
      <c r="R5" s="232">
        <v>3866</v>
      </c>
      <c r="S5" s="328">
        <v>3711</v>
      </c>
      <c r="T5" s="292"/>
      <c r="U5" s="251"/>
    </row>
    <row r="6" spans="1:21" ht="33.75">
      <c r="A6" s="159" t="s">
        <v>189</v>
      </c>
      <c r="B6" s="111">
        <v>1371</v>
      </c>
      <c r="C6" s="111">
        <v>1381</v>
      </c>
      <c r="D6" s="111">
        <v>1387</v>
      </c>
      <c r="E6" s="111">
        <v>1393</v>
      </c>
      <c r="F6" s="111">
        <v>1380</v>
      </c>
      <c r="G6" s="111">
        <v>1369</v>
      </c>
      <c r="H6" s="111">
        <v>983</v>
      </c>
      <c r="I6" s="111">
        <v>1177</v>
      </c>
      <c r="J6" s="111">
        <v>1203</v>
      </c>
      <c r="K6" s="111">
        <v>1213</v>
      </c>
      <c r="L6" s="111">
        <v>1219</v>
      </c>
      <c r="M6" s="111">
        <f>M10+M14</f>
        <v>1231</v>
      </c>
      <c r="N6" s="111">
        <v>367</v>
      </c>
      <c r="O6" s="111">
        <v>193</v>
      </c>
      <c r="P6" s="233">
        <v>172</v>
      </c>
      <c r="Q6" s="233">
        <v>167</v>
      </c>
      <c r="R6" s="233">
        <v>149</v>
      </c>
      <c r="S6" s="312">
        <v>131</v>
      </c>
      <c r="T6" s="292"/>
    </row>
    <row r="7" spans="1:21" ht="33.75">
      <c r="A7" s="159" t="s">
        <v>190</v>
      </c>
      <c r="B7" s="111">
        <v>10090</v>
      </c>
      <c r="C7" s="111">
        <v>10229</v>
      </c>
      <c r="D7" s="111">
        <v>10291</v>
      </c>
      <c r="E7" s="111">
        <v>9897</v>
      </c>
      <c r="F7" s="111">
        <v>9814</v>
      </c>
      <c r="G7" s="111">
        <v>9708</v>
      </c>
      <c r="H7" s="111">
        <v>5063</v>
      </c>
      <c r="I7" s="111">
        <v>6004</v>
      </c>
      <c r="J7" s="111">
        <v>6128</v>
      </c>
      <c r="K7" s="111">
        <v>6049</v>
      </c>
      <c r="L7" s="111">
        <v>6059</v>
      </c>
      <c r="M7" s="111">
        <v>6152</v>
      </c>
      <c r="N7" s="111">
        <v>4608</v>
      </c>
      <c r="O7" s="111">
        <v>3836</v>
      </c>
      <c r="P7" s="233">
        <v>3729</v>
      </c>
      <c r="Q7" s="233">
        <v>3475</v>
      </c>
      <c r="R7" s="233">
        <v>3351</v>
      </c>
      <c r="S7" s="326">
        <v>3222</v>
      </c>
      <c r="T7" s="292"/>
    </row>
    <row r="8" spans="1:21">
      <c r="A8" s="91" t="s">
        <v>167</v>
      </c>
      <c r="B8" s="34">
        <v>1114</v>
      </c>
      <c r="C8" s="34">
        <v>1140</v>
      </c>
      <c r="D8" s="34">
        <v>1127</v>
      </c>
      <c r="E8" s="34">
        <v>1292</v>
      </c>
      <c r="F8" s="34">
        <v>1374</v>
      </c>
      <c r="G8" s="34">
        <v>1395</v>
      </c>
      <c r="H8" s="34">
        <v>600</v>
      </c>
      <c r="I8" s="34">
        <v>727</v>
      </c>
      <c r="J8" s="34">
        <v>743</v>
      </c>
      <c r="K8" s="34">
        <v>884</v>
      </c>
      <c r="L8" s="34">
        <v>936</v>
      </c>
      <c r="M8" s="34">
        <v>968</v>
      </c>
      <c r="N8" s="34">
        <v>436</v>
      </c>
      <c r="O8" s="34">
        <v>322</v>
      </c>
      <c r="P8" s="233">
        <v>323</v>
      </c>
      <c r="Q8" s="233">
        <v>355</v>
      </c>
      <c r="R8" s="291">
        <v>366</v>
      </c>
      <c r="S8" s="291">
        <v>358</v>
      </c>
      <c r="T8" s="292"/>
    </row>
    <row r="9" spans="1:21" ht="12" customHeight="1">
      <c r="A9" s="306" t="s">
        <v>168</v>
      </c>
      <c r="B9" s="44">
        <v>5554</v>
      </c>
      <c r="C9" s="44">
        <v>5760</v>
      </c>
      <c r="D9" s="44">
        <v>5843</v>
      </c>
      <c r="E9" s="44">
        <v>5804</v>
      </c>
      <c r="F9" s="44">
        <v>5851</v>
      </c>
      <c r="G9" s="44">
        <v>5866</v>
      </c>
      <c r="H9" s="44">
        <v>3787</v>
      </c>
      <c r="I9" s="44">
        <v>4307</v>
      </c>
      <c r="J9" s="44">
        <v>4403</v>
      </c>
      <c r="K9" s="44">
        <v>4447</v>
      </c>
      <c r="L9" s="44">
        <v>4453</v>
      </c>
      <c r="M9" s="44">
        <v>4503</v>
      </c>
      <c r="N9" s="44">
        <v>1606</v>
      </c>
      <c r="O9" s="44">
        <v>1331</v>
      </c>
      <c r="P9" s="293">
        <v>1319</v>
      </c>
      <c r="Q9" s="293">
        <v>1283</v>
      </c>
      <c r="R9" s="293">
        <v>1284</v>
      </c>
      <c r="S9" s="328">
        <v>1274</v>
      </c>
      <c r="T9" s="292"/>
    </row>
    <row r="10" spans="1:21" ht="33.75">
      <c r="A10" s="159" t="s">
        <v>189</v>
      </c>
      <c r="B10" s="111">
        <v>320</v>
      </c>
      <c r="C10" s="111">
        <v>338</v>
      </c>
      <c r="D10" s="111">
        <v>342</v>
      </c>
      <c r="E10" s="111">
        <v>350</v>
      </c>
      <c r="F10" s="111">
        <v>348</v>
      </c>
      <c r="G10" s="111">
        <v>353</v>
      </c>
      <c r="H10" s="111">
        <v>294</v>
      </c>
      <c r="I10" s="111">
        <v>327</v>
      </c>
      <c r="J10" s="111">
        <v>334</v>
      </c>
      <c r="K10" s="111">
        <v>340</v>
      </c>
      <c r="L10" s="111">
        <v>338</v>
      </c>
      <c r="M10" s="111">
        <v>344</v>
      </c>
      <c r="N10" s="111">
        <v>23</v>
      </c>
      <c r="O10" s="111">
        <v>10</v>
      </c>
      <c r="P10" s="233">
        <v>6</v>
      </c>
      <c r="Q10" s="233">
        <v>8</v>
      </c>
      <c r="R10" s="233">
        <v>7</v>
      </c>
      <c r="S10" s="312">
        <v>9</v>
      </c>
      <c r="T10" s="291"/>
    </row>
    <row r="11" spans="1:21" ht="33.75">
      <c r="A11" s="159" t="s">
        <v>190</v>
      </c>
      <c r="B11" s="111">
        <v>4695</v>
      </c>
      <c r="C11" s="111">
        <v>4738</v>
      </c>
      <c r="D11" s="111">
        <v>4816</v>
      </c>
      <c r="E11" s="111">
        <v>4665</v>
      </c>
      <c r="F11" s="111">
        <v>4692</v>
      </c>
      <c r="G11" s="111">
        <v>4679</v>
      </c>
      <c r="H11" s="111">
        <v>3099</v>
      </c>
      <c r="I11" s="111">
        <v>3462</v>
      </c>
      <c r="J11" s="111">
        <v>3538</v>
      </c>
      <c r="K11" s="111">
        <v>3474</v>
      </c>
      <c r="L11" s="111">
        <v>3464</v>
      </c>
      <c r="M11" s="111">
        <v>3479</v>
      </c>
      <c r="N11" s="111">
        <v>1453</v>
      </c>
      <c r="O11" s="111">
        <v>1185</v>
      </c>
      <c r="P11" s="233">
        <v>1180</v>
      </c>
      <c r="Q11" s="233">
        <v>1132</v>
      </c>
      <c r="R11" s="233">
        <v>1137</v>
      </c>
      <c r="S11" s="326">
        <v>1131</v>
      </c>
      <c r="T11" s="291"/>
    </row>
    <row r="12" spans="1:21">
      <c r="A12" s="91" t="s">
        <v>167</v>
      </c>
      <c r="B12" s="34">
        <v>539</v>
      </c>
      <c r="C12" s="34">
        <v>684</v>
      </c>
      <c r="D12" s="34">
        <v>685</v>
      </c>
      <c r="E12" s="34">
        <v>789</v>
      </c>
      <c r="F12" s="34">
        <v>811</v>
      </c>
      <c r="G12" s="34">
        <v>834</v>
      </c>
      <c r="H12" s="34">
        <v>394</v>
      </c>
      <c r="I12" s="34">
        <v>518</v>
      </c>
      <c r="J12" s="34">
        <v>531</v>
      </c>
      <c r="K12" s="34">
        <v>633</v>
      </c>
      <c r="L12" s="34">
        <v>651</v>
      </c>
      <c r="M12" s="34">
        <v>680</v>
      </c>
      <c r="N12" s="34">
        <v>130</v>
      </c>
      <c r="O12" s="34">
        <v>136</v>
      </c>
      <c r="P12" s="294">
        <v>133</v>
      </c>
      <c r="Q12" s="294">
        <v>143</v>
      </c>
      <c r="R12" s="291">
        <v>140</v>
      </c>
      <c r="S12" s="292">
        <v>134</v>
      </c>
      <c r="T12" s="291"/>
    </row>
    <row r="13" spans="1:21">
      <c r="A13" s="92" t="s">
        <v>169</v>
      </c>
      <c r="B13" s="44">
        <v>7021</v>
      </c>
      <c r="C13" s="44">
        <v>6990</v>
      </c>
      <c r="D13" s="44">
        <v>6962</v>
      </c>
      <c r="E13" s="44">
        <v>6778</v>
      </c>
      <c r="F13" s="44">
        <v>6717</v>
      </c>
      <c r="G13" s="44">
        <v>6606</v>
      </c>
      <c r="H13" s="44">
        <v>2859</v>
      </c>
      <c r="I13" s="44">
        <v>3601</v>
      </c>
      <c r="J13" s="44">
        <v>3671</v>
      </c>
      <c r="K13" s="44">
        <v>3699</v>
      </c>
      <c r="L13" s="44">
        <v>3761</v>
      </c>
      <c r="M13" s="44">
        <v>3848</v>
      </c>
      <c r="N13" s="44">
        <v>3805</v>
      </c>
      <c r="O13" s="44">
        <v>3020</v>
      </c>
      <c r="P13" s="232">
        <v>2905</v>
      </c>
      <c r="Q13" s="232">
        <v>2714</v>
      </c>
      <c r="R13" s="232">
        <v>2582</v>
      </c>
      <c r="S13" s="328">
        <v>2437</v>
      </c>
      <c r="T13" s="291"/>
    </row>
    <row r="14" spans="1:21" ht="33.75">
      <c r="A14" s="159" t="s">
        <v>189</v>
      </c>
      <c r="B14" s="111">
        <v>1051</v>
      </c>
      <c r="C14" s="111">
        <v>1043</v>
      </c>
      <c r="D14" s="111">
        <v>1045</v>
      </c>
      <c r="E14" s="111">
        <v>1043</v>
      </c>
      <c r="F14" s="111">
        <v>1032</v>
      </c>
      <c r="G14" s="111">
        <v>1016</v>
      </c>
      <c r="H14" s="111">
        <v>689</v>
      </c>
      <c r="I14" s="111">
        <v>850</v>
      </c>
      <c r="J14" s="111">
        <v>869</v>
      </c>
      <c r="K14" s="111">
        <v>873</v>
      </c>
      <c r="L14" s="111">
        <v>881</v>
      </c>
      <c r="M14" s="111">
        <v>887</v>
      </c>
      <c r="N14" s="111">
        <v>344</v>
      </c>
      <c r="O14" s="111">
        <v>183</v>
      </c>
      <c r="P14" s="233">
        <v>166</v>
      </c>
      <c r="Q14" s="233">
        <v>159</v>
      </c>
      <c r="R14" s="233">
        <v>142</v>
      </c>
      <c r="S14" s="312">
        <v>122</v>
      </c>
      <c r="T14" s="291"/>
    </row>
    <row r="15" spans="1:21" ht="33.75">
      <c r="A15" s="159" t="s">
        <v>190</v>
      </c>
      <c r="B15" s="111">
        <v>5395</v>
      </c>
      <c r="C15" s="111">
        <v>5491</v>
      </c>
      <c r="D15" s="111">
        <v>5475</v>
      </c>
      <c r="E15" s="111">
        <v>5232</v>
      </c>
      <c r="F15" s="111">
        <v>5122</v>
      </c>
      <c r="G15" s="111">
        <v>5029</v>
      </c>
      <c r="H15" s="111">
        <v>1964</v>
      </c>
      <c r="I15" s="111">
        <v>2542</v>
      </c>
      <c r="J15" s="111">
        <v>2590</v>
      </c>
      <c r="K15" s="111">
        <v>2575</v>
      </c>
      <c r="L15" s="111">
        <v>2595</v>
      </c>
      <c r="M15" s="111">
        <v>2673</v>
      </c>
      <c r="N15" s="111">
        <v>3155</v>
      </c>
      <c r="O15" s="111">
        <v>2651</v>
      </c>
      <c r="P15" s="233">
        <v>2549</v>
      </c>
      <c r="Q15" s="233">
        <v>2343</v>
      </c>
      <c r="R15" s="233">
        <v>2214</v>
      </c>
      <c r="S15" s="326">
        <v>2091</v>
      </c>
      <c r="T15" s="291"/>
    </row>
    <row r="16" spans="1:21">
      <c r="A16" s="93" t="s">
        <v>167</v>
      </c>
      <c r="B16" s="64">
        <v>575</v>
      </c>
      <c r="C16" s="64">
        <v>456</v>
      </c>
      <c r="D16" s="64">
        <v>442</v>
      </c>
      <c r="E16" s="64">
        <v>503</v>
      </c>
      <c r="F16" s="64">
        <v>563</v>
      </c>
      <c r="G16" s="64">
        <v>561</v>
      </c>
      <c r="H16" s="64">
        <v>206</v>
      </c>
      <c r="I16" s="64">
        <v>209</v>
      </c>
      <c r="J16" s="64">
        <v>212</v>
      </c>
      <c r="K16" s="64">
        <v>251</v>
      </c>
      <c r="L16" s="64">
        <v>285</v>
      </c>
      <c r="M16" s="64">
        <v>288</v>
      </c>
      <c r="N16" s="64">
        <v>306</v>
      </c>
      <c r="O16" s="64">
        <v>186</v>
      </c>
      <c r="P16" s="303">
        <v>190</v>
      </c>
      <c r="Q16" s="303">
        <v>212</v>
      </c>
      <c r="R16" s="304">
        <v>226</v>
      </c>
      <c r="S16" s="327">
        <v>224</v>
      </c>
      <c r="T16" s="291"/>
    </row>
    <row r="18" spans="6:19">
      <c r="F18" s="251"/>
      <c r="G18" s="251"/>
      <c r="M18" s="251"/>
      <c r="S18" s="251"/>
    </row>
    <row r="19" spans="6:19">
      <c r="H19" s="251"/>
      <c r="M19" s="251"/>
    </row>
    <row r="20" spans="6:19">
      <c r="F20" s="251"/>
      <c r="G20" s="251"/>
      <c r="M20" s="251"/>
      <c r="S20" s="251"/>
    </row>
    <row r="21" spans="6:19">
      <c r="M21" s="251"/>
      <c r="S21" s="251"/>
    </row>
    <row r="22" spans="6:19">
      <c r="L22" s="251"/>
      <c r="Q22" s="251"/>
    </row>
  </sheetData>
  <mergeCells count="6">
    <mergeCell ref="A1:S1"/>
    <mergeCell ref="A2:A4"/>
    <mergeCell ref="B2:G3"/>
    <mergeCell ref="H3:M3"/>
    <mergeCell ref="N3:S3"/>
    <mergeCell ref="H2:S2"/>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4" tint="0.79998168889431442"/>
  </sheetPr>
  <dimension ref="A1:N9"/>
  <sheetViews>
    <sheetView zoomScaleNormal="100" workbookViewId="0">
      <selection activeCell="A2" sqref="A2"/>
    </sheetView>
  </sheetViews>
  <sheetFormatPr defaultRowHeight="12.75"/>
  <cols>
    <col min="1" max="1" width="26.42578125" customWidth="1"/>
    <col min="2" max="13" width="6.42578125" customWidth="1"/>
    <col min="14" max="14" width="6.7109375" customWidth="1"/>
  </cols>
  <sheetData>
    <row r="1" spans="1:14" ht="61.5" customHeight="1">
      <c r="A1" s="368" t="s">
        <v>481</v>
      </c>
      <c r="B1" s="368"/>
      <c r="C1" s="368"/>
      <c r="D1" s="368"/>
      <c r="E1" s="368"/>
      <c r="F1" s="368"/>
      <c r="G1" s="368"/>
      <c r="H1" s="368"/>
      <c r="I1" s="368"/>
      <c r="J1" s="368"/>
      <c r="K1" s="368"/>
      <c r="L1" s="368"/>
      <c r="M1" s="368"/>
      <c r="N1" s="368"/>
    </row>
    <row r="2" spans="1:14" ht="15.75" customHeight="1">
      <c r="A2" s="10"/>
      <c r="B2" s="95" t="s">
        <v>173</v>
      </c>
      <c r="C2" s="95" t="s">
        <v>174</v>
      </c>
      <c r="D2" s="95" t="s">
        <v>57</v>
      </c>
      <c r="E2" s="109" t="s">
        <v>62</v>
      </c>
      <c r="F2" s="9" t="s">
        <v>63</v>
      </c>
      <c r="G2" s="9" t="s">
        <v>64</v>
      </c>
      <c r="H2" s="9" t="s">
        <v>65</v>
      </c>
      <c r="I2" s="9" t="s">
        <v>172</v>
      </c>
      <c r="J2" s="109" t="s">
        <v>209</v>
      </c>
      <c r="K2" s="109" t="s">
        <v>381</v>
      </c>
      <c r="L2" s="109" t="s">
        <v>418</v>
      </c>
      <c r="M2" s="109" t="s">
        <v>458</v>
      </c>
      <c r="N2" s="178" t="s">
        <v>493</v>
      </c>
    </row>
    <row r="3" spans="1:14">
      <c r="A3" s="24" t="s">
        <v>131</v>
      </c>
      <c r="B3" s="40">
        <v>49</v>
      </c>
      <c r="C3" s="40">
        <v>46</v>
      </c>
      <c r="D3" s="40">
        <v>16</v>
      </c>
      <c r="E3" s="40">
        <v>12</v>
      </c>
      <c r="F3" s="40">
        <v>19</v>
      </c>
      <c r="G3" s="40">
        <v>15</v>
      </c>
      <c r="H3" s="40">
        <v>21</v>
      </c>
      <c r="I3" s="40">
        <v>27</v>
      </c>
      <c r="J3" s="40">
        <v>25</v>
      </c>
      <c r="K3" s="40">
        <v>21</v>
      </c>
      <c r="L3" s="40">
        <v>27</v>
      </c>
      <c r="M3" s="204">
        <v>42</v>
      </c>
      <c r="N3" s="204">
        <v>52</v>
      </c>
    </row>
    <row r="4" spans="1:14" ht="33.75" customHeight="1">
      <c r="A4" s="33" t="s">
        <v>171</v>
      </c>
      <c r="B4" s="42"/>
      <c r="C4" s="42"/>
      <c r="D4" s="42"/>
      <c r="E4" s="42"/>
      <c r="F4" s="66"/>
      <c r="G4" s="66"/>
      <c r="H4" s="66"/>
      <c r="I4" s="66"/>
      <c r="J4" s="74"/>
      <c r="L4" s="74"/>
      <c r="M4" s="74"/>
      <c r="N4" s="74"/>
    </row>
    <row r="5" spans="1:14" ht="32.25" customHeight="1">
      <c r="A5" s="25" t="s">
        <v>407</v>
      </c>
      <c r="B5" s="187" t="s">
        <v>69</v>
      </c>
      <c r="C5" s="1">
        <v>1</v>
      </c>
      <c r="D5" s="187" t="s">
        <v>69</v>
      </c>
      <c r="E5" s="187" t="s">
        <v>69</v>
      </c>
      <c r="F5" s="187" t="s">
        <v>69</v>
      </c>
      <c r="G5" s="187" t="s">
        <v>69</v>
      </c>
      <c r="H5" s="187" t="s">
        <v>69</v>
      </c>
      <c r="I5" s="187" t="s">
        <v>69</v>
      </c>
      <c r="J5" s="187" t="s">
        <v>69</v>
      </c>
      <c r="K5" s="187" t="s">
        <v>69</v>
      </c>
      <c r="L5" s="187" t="s">
        <v>69</v>
      </c>
      <c r="M5" s="187" t="s">
        <v>69</v>
      </c>
      <c r="N5" s="187" t="s">
        <v>69</v>
      </c>
    </row>
    <row r="6" spans="1:14">
      <c r="A6" s="25" t="s">
        <v>132</v>
      </c>
      <c r="B6" s="42">
        <v>1</v>
      </c>
      <c r="C6" s="42">
        <v>3</v>
      </c>
      <c r="D6" s="42">
        <v>3</v>
      </c>
      <c r="E6" s="101">
        <v>1</v>
      </c>
      <c r="F6" s="101" t="s">
        <v>69</v>
      </c>
      <c r="G6" s="101" t="s">
        <v>69</v>
      </c>
      <c r="H6" s="42">
        <v>1</v>
      </c>
      <c r="I6" s="42">
        <v>3</v>
      </c>
      <c r="J6" s="42">
        <v>6</v>
      </c>
      <c r="K6" s="42">
        <v>2</v>
      </c>
      <c r="L6" s="74">
        <v>3</v>
      </c>
      <c r="M6" s="74">
        <v>11</v>
      </c>
      <c r="N6" s="74">
        <v>5</v>
      </c>
    </row>
    <row r="7" spans="1:14" ht="33.75">
      <c r="A7" s="25" t="s">
        <v>170</v>
      </c>
      <c r="B7" s="187" t="s">
        <v>69</v>
      </c>
      <c r="C7" s="1">
        <v>3</v>
      </c>
      <c r="D7" s="1">
        <v>3</v>
      </c>
      <c r="E7" s="1">
        <v>1</v>
      </c>
      <c r="F7" s="1">
        <v>3</v>
      </c>
      <c r="G7" s="1">
        <v>1</v>
      </c>
      <c r="H7" s="1">
        <v>5</v>
      </c>
      <c r="I7" s="1">
        <v>3</v>
      </c>
      <c r="J7" s="1">
        <v>1</v>
      </c>
      <c r="K7" s="1">
        <v>2</v>
      </c>
      <c r="L7" s="1">
        <v>3</v>
      </c>
      <c r="M7" s="1">
        <v>5</v>
      </c>
      <c r="N7" s="157">
        <v>4</v>
      </c>
    </row>
    <row r="8" spans="1:14">
      <c r="A8" s="25" t="s">
        <v>133</v>
      </c>
      <c r="B8" s="42">
        <v>48</v>
      </c>
      <c r="C8" s="42">
        <v>39</v>
      </c>
      <c r="D8" s="42">
        <v>9</v>
      </c>
      <c r="E8" s="42">
        <v>8</v>
      </c>
      <c r="F8" s="42">
        <v>16</v>
      </c>
      <c r="G8" s="42">
        <v>14</v>
      </c>
      <c r="H8" s="42">
        <v>14</v>
      </c>
      <c r="I8" s="42">
        <v>19</v>
      </c>
      <c r="J8" s="42">
        <v>17</v>
      </c>
      <c r="K8" s="42">
        <v>16</v>
      </c>
      <c r="L8" s="74">
        <v>19</v>
      </c>
      <c r="M8" s="74">
        <v>24</v>
      </c>
      <c r="N8" s="74">
        <v>43</v>
      </c>
    </row>
    <row r="9" spans="1:14">
      <c r="A9" s="58" t="s">
        <v>284</v>
      </c>
      <c r="B9" s="124" t="s">
        <v>69</v>
      </c>
      <c r="C9" s="102" t="s">
        <v>69</v>
      </c>
      <c r="D9" s="59">
        <v>1</v>
      </c>
      <c r="E9" s="59">
        <v>2</v>
      </c>
      <c r="F9" s="59" t="s">
        <v>69</v>
      </c>
      <c r="G9" s="102" t="s">
        <v>69</v>
      </c>
      <c r="H9" s="102">
        <v>1</v>
      </c>
      <c r="I9" s="59">
        <v>2</v>
      </c>
      <c r="J9" s="59">
        <v>1</v>
      </c>
      <c r="K9" s="85">
        <v>1</v>
      </c>
      <c r="L9" s="78">
        <v>2</v>
      </c>
      <c r="M9" s="78">
        <v>2</v>
      </c>
      <c r="N9" s="333" t="s">
        <v>69</v>
      </c>
    </row>
  </sheetData>
  <mergeCells count="1">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4" tint="0.79998168889431442"/>
  </sheetPr>
  <dimension ref="A1:N11"/>
  <sheetViews>
    <sheetView zoomScaleNormal="100" workbookViewId="0">
      <selection activeCell="A2" sqref="A2"/>
    </sheetView>
  </sheetViews>
  <sheetFormatPr defaultRowHeight="12.75"/>
  <cols>
    <col min="1" max="1" width="26.5703125" customWidth="1"/>
    <col min="2" max="13" width="6.5703125" customWidth="1"/>
    <col min="14" max="14" width="6.85546875" customWidth="1"/>
  </cols>
  <sheetData>
    <row r="1" spans="1:14" ht="36" customHeight="1">
      <c r="A1" s="368" t="s">
        <v>462</v>
      </c>
      <c r="B1" s="368"/>
      <c r="C1" s="368"/>
      <c r="D1" s="368"/>
      <c r="E1" s="368"/>
      <c r="F1" s="368"/>
      <c r="G1" s="368"/>
      <c r="H1" s="368"/>
      <c r="I1" s="368"/>
      <c r="J1" s="368"/>
      <c r="K1" s="368"/>
      <c r="L1" s="368"/>
      <c r="M1" s="368"/>
      <c r="N1" s="368"/>
    </row>
    <row r="2" spans="1:14">
      <c r="A2" s="52"/>
      <c r="B2" s="95" t="s">
        <v>173</v>
      </c>
      <c r="C2" s="95" t="s">
        <v>174</v>
      </c>
      <c r="D2" s="95" t="s">
        <v>57</v>
      </c>
      <c r="E2" s="109" t="s">
        <v>62</v>
      </c>
      <c r="F2" s="9" t="s">
        <v>63</v>
      </c>
      <c r="G2" s="9" t="s">
        <v>64</v>
      </c>
      <c r="H2" s="9" t="s">
        <v>65</v>
      </c>
      <c r="I2" s="9" t="s">
        <v>172</v>
      </c>
      <c r="J2" s="109" t="s">
        <v>209</v>
      </c>
      <c r="K2" s="109" t="s">
        <v>381</v>
      </c>
      <c r="L2" s="109" t="s">
        <v>418</v>
      </c>
      <c r="M2" s="109" t="s">
        <v>458</v>
      </c>
      <c r="N2" s="178" t="s">
        <v>493</v>
      </c>
    </row>
    <row r="3" spans="1:14" ht="35.25" customHeight="1">
      <c r="A3" s="31" t="s">
        <v>285</v>
      </c>
      <c r="B3" s="76">
        <v>47</v>
      </c>
      <c r="C3" s="76">
        <v>35</v>
      </c>
      <c r="D3" s="76">
        <v>33</v>
      </c>
      <c r="E3" s="76">
        <v>31</v>
      </c>
      <c r="F3" s="76">
        <v>30</v>
      </c>
      <c r="G3" s="76">
        <v>29</v>
      </c>
      <c r="H3" s="76">
        <v>29</v>
      </c>
      <c r="I3" s="76">
        <v>27</v>
      </c>
      <c r="J3" s="76">
        <v>24</v>
      </c>
      <c r="K3" s="76">
        <v>24</v>
      </c>
      <c r="L3" s="76">
        <v>21</v>
      </c>
      <c r="M3" s="199">
        <v>21</v>
      </c>
      <c r="N3" s="220">
        <v>16</v>
      </c>
    </row>
    <row r="4" spans="1:14">
      <c r="A4" s="31" t="s">
        <v>355</v>
      </c>
      <c r="B4" s="76"/>
      <c r="C4" s="76"/>
      <c r="D4" s="76"/>
      <c r="E4" s="76"/>
      <c r="F4" s="76"/>
      <c r="G4" s="76"/>
      <c r="H4" s="76"/>
      <c r="I4" s="76"/>
      <c r="J4" s="76"/>
      <c r="K4" s="88"/>
      <c r="L4" s="211"/>
      <c r="M4" s="157"/>
      <c r="N4" s="157"/>
    </row>
    <row r="5" spans="1:14" ht="35.25" customHeight="1">
      <c r="A5" s="25" t="s">
        <v>365</v>
      </c>
      <c r="B5" s="111">
        <v>15</v>
      </c>
      <c r="C5" s="111">
        <v>18</v>
      </c>
      <c r="D5" s="111">
        <v>19</v>
      </c>
      <c r="E5" s="111">
        <v>19</v>
      </c>
      <c r="F5" s="111">
        <v>19</v>
      </c>
      <c r="G5" s="111">
        <v>19</v>
      </c>
      <c r="H5" s="111">
        <v>19</v>
      </c>
      <c r="I5" s="111">
        <v>18</v>
      </c>
      <c r="J5" s="157">
        <v>16</v>
      </c>
      <c r="K5" s="111">
        <v>16</v>
      </c>
      <c r="L5" s="111">
        <v>13</v>
      </c>
      <c r="M5" s="157">
        <v>13</v>
      </c>
      <c r="N5" s="157">
        <v>12</v>
      </c>
    </row>
    <row r="6" spans="1:14">
      <c r="A6" s="43" t="s">
        <v>177</v>
      </c>
      <c r="B6" s="44">
        <v>79082</v>
      </c>
      <c r="C6" s="44">
        <v>126132</v>
      </c>
      <c r="D6" s="44">
        <v>107813</v>
      </c>
      <c r="E6" s="44">
        <v>81669</v>
      </c>
      <c r="F6" s="44">
        <v>74726</v>
      </c>
      <c r="G6" s="44">
        <v>65543</v>
      </c>
      <c r="H6" s="44">
        <v>60608</v>
      </c>
      <c r="I6" s="44">
        <v>56840</v>
      </c>
      <c r="J6" s="44">
        <v>59033</v>
      </c>
      <c r="K6" s="44">
        <v>59647</v>
      </c>
      <c r="L6" s="44">
        <v>56758</v>
      </c>
      <c r="M6" s="44">
        <v>56527</v>
      </c>
      <c r="N6" s="317">
        <v>58941</v>
      </c>
    </row>
    <row r="7" spans="1:14">
      <c r="A7" s="31" t="s">
        <v>355</v>
      </c>
      <c r="B7" s="76"/>
      <c r="C7" s="76"/>
      <c r="D7" s="76"/>
      <c r="E7" s="76"/>
      <c r="F7" s="76"/>
      <c r="G7" s="76"/>
      <c r="H7" s="76"/>
      <c r="I7" s="76"/>
      <c r="J7" s="76"/>
      <c r="K7" s="88"/>
      <c r="L7" s="211"/>
      <c r="M7" s="157"/>
      <c r="N7" s="157"/>
    </row>
    <row r="8" spans="1:14" ht="33" customHeight="1">
      <c r="A8" s="25" t="s">
        <v>369</v>
      </c>
      <c r="B8" s="111">
        <v>59428</v>
      </c>
      <c r="C8" s="111">
        <v>104426</v>
      </c>
      <c r="D8" s="111">
        <v>88791</v>
      </c>
      <c r="E8" s="111">
        <v>66938</v>
      </c>
      <c r="F8" s="111">
        <v>62108</v>
      </c>
      <c r="G8" s="111">
        <v>55341</v>
      </c>
      <c r="H8" s="111">
        <v>50620</v>
      </c>
      <c r="I8" s="111">
        <v>47745</v>
      </c>
      <c r="J8" s="208">
        <v>49549</v>
      </c>
      <c r="K8" s="111">
        <v>50197</v>
      </c>
      <c r="L8" s="111">
        <v>47942</v>
      </c>
      <c r="M8" s="111">
        <v>47149</v>
      </c>
      <c r="N8" s="208">
        <v>49685</v>
      </c>
    </row>
    <row r="9" spans="1:14" ht="33" customHeight="1">
      <c r="A9" s="43" t="s">
        <v>424</v>
      </c>
      <c r="B9" s="76">
        <v>12248</v>
      </c>
      <c r="C9" s="76">
        <v>17415</v>
      </c>
      <c r="D9" s="76">
        <v>28408</v>
      </c>
      <c r="E9" s="76">
        <v>23630</v>
      </c>
      <c r="F9" s="76">
        <v>21886</v>
      </c>
      <c r="G9" s="76">
        <v>19943</v>
      </c>
      <c r="H9" s="76">
        <v>18142</v>
      </c>
      <c r="I9" s="76">
        <v>16266</v>
      </c>
      <c r="J9" s="76">
        <v>14650</v>
      </c>
      <c r="K9" s="76">
        <v>14084</v>
      </c>
      <c r="L9" s="76">
        <v>13847</v>
      </c>
      <c r="M9" s="76">
        <v>13882</v>
      </c>
      <c r="N9" s="316">
        <v>13418</v>
      </c>
    </row>
    <row r="10" spans="1:14" ht="12" customHeight="1">
      <c r="A10" s="31" t="s">
        <v>355</v>
      </c>
      <c r="B10" s="76"/>
      <c r="C10" s="76"/>
      <c r="D10" s="76"/>
      <c r="E10" s="76"/>
      <c r="F10" s="76"/>
      <c r="G10" s="76"/>
      <c r="H10" s="76"/>
      <c r="I10" s="76"/>
      <c r="J10" s="76"/>
      <c r="K10" s="88"/>
      <c r="L10" s="211"/>
      <c r="M10" s="157"/>
      <c r="N10" s="157"/>
    </row>
    <row r="11" spans="1:14" ht="33.75" customHeight="1">
      <c r="A11" s="58" t="s">
        <v>367</v>
      </c>
      <c r="B11" s="64">
        <v>10918</v>
      </c>
      <c r="C11" s="64">
        <v>13249</v>
      </c>
      <c r="D11" s="64">
        <v>22370</v>
      </c>
      <c r="E11" s="64">
        <v>18867</v>
      </c>
      <c r="F11" s="64">
        <v>17632</v>
      </c>
      <c r="G11" s="64">
        <v>16228</v>
      </c>
      <c r="H11" s="64">
        <v>14945</v>
      </c>
      <c r="I11" s="64">
        <v>13267</v>
      </c>
      <c r="J11" s="207">
        <v>12108</v>
      </c>
      <c r="K11" s="244">
        <v>11653</v>
      </c>
      <c r="L11" s="244">
        <v>11565</v>
      </c>
      <c r="M11" s="244">
        <v>11469</v>
      </c>
      <c r="N11" s="207">
        <v>11043</v>
      </c>
    </row>
  </sheetData>
  <mergeCells count="1">
    <mergeCell ref="A1:N1"/>
  </mergeCells>
  <phoneticPr fontId="3" type="noConversion"/>
  <pageMargins left="0.51181102362204722" right="0.51181102362204722" top="0.98958333333333337" bottom="0.86614173228346458" header="0.51181102362204722" footer="0.51181102362204722"/>
  <pageSetup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4" tint="0.79998168889431442"/>
  </sheetPr>
  <dimension ref="A1:N20"/>
  <sheetViews>
    <sheetView zoomScaleNormal="100" workbookViewId="0">
      <selection activeCell="A2" sqref="A2"/>
    </sheetView>
  </sheetViews>
  <sheetFormatPr defaultRowHeight="12.75"/>
  <cols>
    <col min="1" max="1" width="26.42578125" customWidth="1"/>
    <col min="2" max="4" width="6.42578125" customWidth="1"/>
    <col min="5" max="9" width="6.28515625" customWidth="1"/>
    <col min="10" max="10" width="6.5703125" customWidth="1"/>
    <col min="11" max="13" width="6.28515625" customWidth="1"/>
    <col min="14" max="14" width="7.28515625" customWidth="1"/>
  </cols>
  <sheetData>
    <row r="1" spans="1:14" ht="38.25" customHeight="1">
      <c r="A1" s="405" t="s">
        <v>323</v>
      </c>
      <c r="B1" s="405"/>
      <c r="C1" s="405"/>
      <c r="D1" s="405"/>
      <c r="E1" s="405"/>
      <c r="F1" s="405"/>
      <c r="G1" s="405"/>
      <c r="H1" s="405"/>
      <c r="I1" s="405"/>
      <c r="J1" s="405"/>
      <c r="K1" s="405"/>
      <c r="L1" s="405"/>
      <c r="M1" s="405"/>
      <c r="N1" s="405"/>
    </row>
    <row r="2" spans="1:14" ht="15.75" customHeight="1">
      <c r="A2" s="52"/>
      <c r="B2" s="4" t="s">
        <v>173</v>
      </c>
      <c r="C2" s="4" t="s">
        <v>174</v>
      </c>
      <c r="D2" s="4" t="s">
        <v>57</v>
      </c>
      <c r="E2" s="5" t="s">
        <v>62</v>
      </c>
      <c r="F2" s="9" t="s">
        <v>63</v>
      </c>
      <c r="G2" s="9" t="s">
        <v>64</v>
      </c>
      <c r="H2" s="9" t="s">
        <v>65</v>
      </c>
      <c r="I2" s="9" t="s">
        <v>172</v>
      </c>
      <c r="J2" s="5" t="s">
        <v>209</v>
      </c>
      <c r="K2" s="5" t="s">
        <v>381</v>
      </c>
      <c r="L2" s="5" t="s">
        <v>418</v>
      </c>
      <c r="M2" s="5" t="s">
        <v>458</v>
      </c>
      <c r="N2" s="178" t="s">
        <v>510</v>
      </c>
    </row>
    <row r="3" spans="1:14" ht="33.75" customHeight="1">
      <c r="A3" s="31" t="s">
        <v>286</v>
      </c>
      <c r="B3" s="76">
        <v>79082</v>
      </c>
      <c r="C3" s="76">
        <v>126132</v>
      </c>
      <c r="D3" s="76">
        <v>107813</v>
      </c>
      <c r="E3" s="76">
        <v>81669</v>
      </c>
      <c r="F3" s="76">
        <v>74726</v>
      </c>
      <c r="G3" s="76">
        <v>65543</v>
      </c>
      <c r="H3" s="76">
        <v>60608</v>
      </c>
      <c r="I3" s="76">
        <v>56840</v>
      </c>
      <c r="J3" s="76">
        <v>59033</v>
      </c>
      <c r="K3" s="343">
        <v>59647</v>
      </c>
      <c r="L3" s="343">
        <v>56758</v>
      </c>
      <c r="M3" s="343">
        <v>56527</v>
      </c>
      <c r="N3" s="316">
        <v>58941</v>
      </c>
    </row>
    <row r="4" spans="1:14" ht="33.75">
      <c r="A4" s="25" t="s">
        <v>356</v>
      </c>
      <c r="B4" s="111">
        <v>54599</v>
      </c>
      <c r="C4" s="111">
        <v>79871</v>
      </c>
      <c r="D4" s="111">
        <v>77742</v>
      </c>
      <c r="E4" s="111">
        <v>53536</v>
      </c>
      <c r="F4" s="111">
        <v>48668</v>
      </c>
      <c r="G4" s="111">
        <v>42577</v>
      </c>
      <c r="H4" s="111">
        <v>38481</v>
      </c>
      <c r="I4" s="111">
        <v>36163</v>
      </c>
      <c r="J4" s="111">
        <v>36915</v>
      </c>
      <c r="K4" s="344">
        <v>37362</v>
      </c>
      <c r="L4" s="344">
        <v>35594</v>
      </c>
      <c r="M4" s="344">
        <v>35536</v>
      </c>
      <c r="N4" s="208">
        <v>37161</v>
      </c>
    </row>
    <row r="5" spans="1:14" ht="33" customHeight="1">
      <c r="A5" s="25" t="s">
        <v>357</v>
      </c>
      <c r="B5" s="111">
        <v>24483</v>
      </c>
      <c r="C5" s="111">
        <v>46261</v>
      </c>
      <c r="D5" s="111">
        <v>30071</v>
      </c>
      <c r="E5" s="111">
        <v>28133</v>
      </c>
      <c r="F5" s="111">
        <v>26058</v>
      </c>
      <c r="G5" s="111">
        <v>22966</v>
      </c>
      <c r="H5" s="111">
        <v>22127</v>
      </c>
      <c r="I5" s="111">
        <v>20677</v>
      </c>
      <c r="J5" s="111">
        <v>22118</v>
      </c>
      <c r="K5" s="344">
        <v>22285</v>
      </c>
      <c r="L5" s="344">
        <v>21164</v>
      </c>
      <c r="M5" s="344">
        <v>20991</v>
      </c>
      <c r="N5" s="208">
        <v>21703</v>
      </c>
    </row>
    <row r="6" spans="1:14" ht="33" customHeight="1">
      <c r="A6" s="25" t="s">
        <v>514</v>
      </c>
      <c r="B6" s="111" t="s">
        <v>515</v>
      </c>
      <c r="C6" s="111" t="s">
        <v>516</v>
      </c>
      <c r="D6" s="111" t="s">
        <v>516</v>
      </c>
      <c r="E6" s="111" t="s">
        <v>516</v>
      </c>
      <c r="F6" s="111" t="s">
        <v>516</v>
      </c>
      <c r="G6" s="111" t="s">
        <v>516</v>
      </c>
      <c r="H6" s="111" t="s">
        <v>516</v>
      </c>
      <c r="I6" s="111" t="s">
        <v>516</v>
      </c>
      <c r="J6" s="111" t="s">
        <v>516</v>
      </c>
      <c r="K6" s="111" t="s">
        <v>516</v>
      </c>
      <c r="L6" s="111" t="s">
        <v>516</v>
      </c>
      <c r="M6" s="111" t="s">
        <v>516</v>
      </c>
      <c r="N6" s="208">
        <v>77</v>
      </c>
    </row>
    <row r="7" spans="1:14" ht="45" customHeight="1">
      <c r="A7" s="41" t="s">
        <v>178</v>
      </c>
      <c r="B7" s="34"/>
      <c r="C7" s="34"/>
      <c r="D7" s="34"/>
      <c r="E7" s="34"/>
      <c r="G7" s="34"/>
      <c r="J7" s="74"/>
      <c r="K7" s="239"/>
      <c r="L7" s="74"/>
      <c r="M7" s="74"/>
      <c r="N7" s="157"/>
    </row>
    <row r="8" spans="1:14" ht="13.15" customHeight="1">
      <c r="A8" s="25" t="s">
        <v>325</v>
      </c>
      <c r="B8" s="34">
        <v>44504</v>
      </c>
      <c r="C8" s="34">
        <v>73012</v>
      </c>
      <c r="D8" s="34">
        <v>61202</v>
      </c>
      <c r="E8" s="34">
        <v>47217</v>
      </c>
      <c r="F8" s="34">
        <v>42828</v>
      </c>
      <c r="G8" s="34">
        <v>38054</v>
      </c>
      <c r="H8" s="34">
        <v>35091</v>
      </c>
      <c r="I8" s="34">
        <v>33268</v>
      </c>
      <c r="J8" s="34">
        <v>34443</v>
      </c>
      <c r="K8" s="239">
        <v>35049</v>
      </c>
      <c r="L8" s="239">
        <v>33728</v>
      </c>
      <c r="M8" s="239">
        <v>33416</v>
      </c>
      <c r="N8" s="211">
        <v>34502</v>
      </c>
    </row>
    <row r="9" spans="1:14">
      <c r="A9" s="58" t="s">
        <v>324</v>
      </c>
      <c r="B9" s="192">
        <v>34578</v>
      </c>
      <c r="C9" s="51">
        <v>53120</v>
      </c>
      <c r="D9" s="51">
        <v>46611</v>
      </c>
      <c r="E9" s="51">
        <v>34452</v>
      </c>
      <c r="F9" s="51">
        <v>31898</v>
      </c>
      <c r="G9" s="51">
        <v>27489</v>
      </c>
      <c r="H9" s="51">
        <v>25517</v>
      </c>
      <c r="I9" s="51">
        <v>23572</v>
      </c>
      <c r="J9" s="51">
        <v>24590</v>
      </c>
      <c r="K9" s="240">
        <v>24598</v>
      </c>
      <c r="L9" s="240">
        <v>23030</v>
      </c>
      <c r="M9" s="240">
        <v>23111</v>
      </c>
      <c r="N9" s="213">
        <v>24439</v>
      </c>
    </row>
    <row r="10" spans="1:14" ht="3.75" customHeight="1">
      <c r="A10" s="112"/>
      <c r="B10" s="164"/>
      <c r="C10" s="164"/>
      <c r="D10" s="164"/>
      <c r="E10" s="164"/>
    </row>
    <row r="11" spans="1:14">
      <c r="A11" s="112"/>
      <c r="B11" s="164"/>
      <c r="C11" s="164"/>
      <c r="D11" s="164"/>
      <c r="E11" s="164"/>
    </row>
    <row r="12" spans="1:14">
      <c r="A12" s="112"/>
      <c r="B12" s="164"/>
      <c r="C12" s="164"/>
      <c r="D12" s="164"/>
      <c r="E12" s="164"/>
    </row>
    <row r="20" spans="9:9">
      <c r="I20" s="164"/>
    </row>
  </sheetData>
  <mergeCells count="1">
    <mergeCell ref="A1:N1"/>
  </mergeCells>
  <phoneticPr fontId="3" type="noConversion"/>
  <pageMargins left="0.51181102362204722" right="0.51181102362204722" top="0.98958333333333337" bottom="0.86614173228346458" header="0.51181102362204722" footer="0.51181102362204722"/>
  <pageSetup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4" tint="0.79998168889431442"/>
  </sheetPr>
  <dimension ref="A1:L29"/>
  <sheetViews>
    <sheetView zoomScaleNormal="100" workbookViewId="0">
      <selection activeCell="A3" sqref="A3"/>
    </sheetView>
  </sheetViews>
  <sheetFormatPr defaultRowHeight="12.75"/>
  <cols>
    <col min="1" max="1" width="13" customWidth="1"/>
    <col min="2" max="7" width="6" customWidth="1"/>
    <col min="8" max="8" width="6.28515625" customWidth="1"/>
    <col min="9" max="9" width="6.5703125" customWidth="1"/>
    <col min="10" max="10" width="6.28515625" customWidth="1"/>
    <col min="11" max="11" width="6.42578125" customWidth="1"/>
    <col min="12" max="12" width="7" customWidth="1"/>
  </cols>
  <sheetData>
    <row r="1" spans="1:12" ht="41.25" customHeight="1">
      <c r="A1" s="376" t="s">
        <v>358</v>
      </c>
      <c r="B1" s="376"/>
      <c r="C1" s="376"/>
      <c r="D1" s="376"/>
      <c r="E1" s="376"/>
      <c r="F1" s="376"/>
      <c r="G1" s="376"/>
      <c r="H1" s="376"/>
      <c r="I1" s="376"/>
      <c r="J1" s="376"/>
      <c r="K1" s="376"/>
      <c r="L1" s="376"/>
    </row>
    <row r="2" spans="1:12">
      <c r="A2" s="419" t="s">
        <v>482</v>
      </c>
      <c r="B2" s="420"/>
      <c r="C2" s="420"/>
      <c r="D2" s="420"/>
      <c r="E2" s="420"/>
      <c r="F2" s="420"/>
      <c r="G2" s="420"/>
      <c r="H2" s="420"/>
    </row>
    <row r="3" spans="1:12">
      <c r="A3" s="143"/>
      <c r="B3" s="143"/>
      <c r="C3" s="143"/>
      <c r="D3" s="143"/>
      <c r="E3" s="143"/>
      <c r="F3" s="143"/>
      <c r="G3" s="143"/>
      <c r="H3" s="143"/>
    </row>
    <row r="24" spans="1:12" ht="6" customHeight="1"/>
    <row r="25" spans="1:12" ht="15.75" customHeight="1">
      <c r="A25" s="215"/>
      <c r="B25" s="95" t="s">
        <v>57</v>
      </c>
      <c r="C25" s="109" t="s">
        <v>62</v>
      </c>
      <c r="D25" s="109" t="s">
        <v>63</v>
      </c>
      <c r="E25" s="109" t="s">
        <v>64</v>
      </c>
      <c r="F25" s="109" t="s">
        <v>65</v>
      </c>
      <c r="G25" s="109" t="s">
        <v>172</v>
      </c>
      <c r="H25" s="5" t="s">
        <v>209</v>
      </c>
      <c r="I25" s="5" t="s">
        <v>381</v>
      </c>
      <c r="J25" s="5" t="s">
        <v>418</v>
      </c>
      <c r="K25" s="5" t="s">
        <v>458</v>
      </c>
      <c r="L25" s="178" t="s">
        <v>493</v>
      </c>
    </row>
    <row r="26" spans="1:12" ht="36" customHeight="1">
      <c r="A26" s="216" t="s">
        <v>359</v>
      </c>
      <c r="B26" s="123">
        <v>88.8</v>
      </c>
      <c r="C26" s="80">
        <v>66.900000000000006</v>
      </c>
      <c r="D26" s="80">
        <v>62.1</v>
      </c>
      <c r="E26" s="80">
        <v>55.3</v>
      </c>
      <c r="F26" s="80">
        <v>50.6</v>
      </c>
      <c r="G26" s="80">
        <v>47.7</v>
      </c>
      <c r="H26" s="157">
        <v>49.5</v>
      </c>
      <c r="I26" s="80">
        <v>50.2</v>
      </c>
      <c r="J26" s="80">
        <v>47.9</v>
      </c>
      <c r="K26" s="231">
        <v>47.1</v>
      </c>
      <c r="L26" s="157">
        <v>49.7</v>
      </c>
    </row>
    <row r="27" spans="1:12" ht="33.75" customHeight="1">
      <c r="A27" s="219" t="s">
        <v>360</v>
      </c>
      <c r="B27" s="125">
        <v>19</v>
      </c>
      <c r="C27" s="82">
        <v>14.7</v>
      </c>
      <c r="D27" s="82">
        <v>12.6</v>
      </c>
      <c r="E27" s="82">
        <v>10.199999999999999</v>
      </c>
      <c r="F27" s="82">
        <v>10</v>
      </c>
      <c r="G27" s="82">
        <v>9.1</v>
      </c>
      <c r="H27" s="158">
        <v>9.5</v>
      </c>
      <c r="I27" s="241">
        <v>9.4</v>
      </c>
      <c r="J27" s="241">
        <v>8.8000000000000007</v>
      </c>
      <c r="K27" s="230">
        <v>9.4</v>
      </c>
      <c r="L27" s="158">
        <v>9.1999999999999993</v>
      </c>
    </row>
    <row r="29" spans="1:12">
      <c r="B29" s="34"/>
      <c r="C29" s="34"/>
      <c r="D29" s="34"/>
      <c r="E29" s="34"/>
      <c r="F29" s="34"/>
      <c r="G29" s="34"/>
    </row>
  </sheetData>
  <mergeCells count="2">
    <mergeCell ref="A2:H2"/>
    <mergeCell ref="A1:L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4" tint="0.79998168889431442"/>
  </sheetPr>
  <dimension ref="A1:L30"/>
  <sheetViews>
    <sheetView zoomScaleNormal="100" workbookViewId="0">
      <selection activeCell="A2" sqref="A2"/>
    </sheetView>
  </sheetViews>
  <sheetFormatPr defaultRowHeight="12.75"/>
  <cols>
    <col min="1" max="1" width="25.42578125" customWidth="1"/>
    <col min="2" max="6" width="5.85546875" customWidth="1"/>
    <col min="7" max="7" width="6.42578125" customWidth="1"/>
    <col min="8" max="9" width="5.85546875" customWidth="1"/>
    <col min="10" max="11" width="6.85546875" customWidth="1"/>
    <col min="12" max="12" width="7.28515625" customWidth="1"/>
  </cols>
  <sheetData>
    <row r="1" spans="1:12" ht="37.5" customHeight="1">
      <c r="A1" s="376" t="s">
        <v>463</v>
      </c>
      <c r="B1" s="376"/>
      <c r="C1" s="376"/>
      <c r="D1" s="376"/>
      <c r="E1" s="376"/>
      <c r="F1" s="376"/>
      <c r="G1" s="376"/>
      <c r="H1" s="376"/>
      <c r="I1" s="376"/>
      <c r="J1" s="376"/>
      <c r="K1" s="376"/>
      <c r="L1" s="376"/>
    </row>
    <row r="20" spans="1:12" ht="7.15" customHeight="1"/>
    <row r="21" spans="1:12" ht="17.25" customHeight="1">
      <c r="A21" s="95"/>
      <c r="B21" s="242" t="s">
        <v>57</v>
      </c>
      <c r="C21" s="243" t="s">
        <v>62</v>
      </c>
      <c r="D21" s="105" t="s">
        <v>63</v>
      </c>
      <c r="E21" s="105" t="s">
        <v>64</v>
      </c>
      <c r="F21" s="105" t="s">
        <v>65</v>
      </c>
      <c r="G21" s="105" t="s">
        <v>172</v>
      </c>
      <c r="H21" s="105" t="s">
        <v>209</v>
      </c>
      <c r="I21" s="105" t="s">
        <v>381</v>
      </c>
      <c r="J21" s="105" t="s">
        <v>418</v>
      </c>
      <c r="K21" s="105" t="s">
        <v>458</v>
      </c>
      <c r="L21" s="178" t="s">
        <v>493</v>
      </c>
    </row>
    <row r="22" spans="1:12" ht="33.75" customHeight="1">
      <c r="A22" s="216" t="s">
        <v>134</v>
      </c>
      <c r="B22" s="126">
        <v>107.8</v>
      </c>
      <c r="C22" s="86">
        <v>81.7</v>
      </c>
      <c r="D22" s="86">
        <v>74.7</v>
      </c>
      <c r="E22" s="86">
        <v>65.5</v>
      </c>
      <c r="F22" s="86">
        <v>60.6</v>
      </c>
      <c r="G22" s="86">
        <v>56.8</v>
      </c>
      <c r="H22" s="196">
        <v>59</v>
      </c>
      <c r="I22" s="80">
        <v>59.6</v>
      </c>
      <c r="J22" s="80">
        <v>56.8</v>
      </c>
      <c r="K22" s="80">
        <v>56.5</v>
      </c>
      <c r="L22" s="335">
        <v>58.941000000000003</v>
      </c>
    </row>
    <row r="23" spans="1:12" ht="45.75" customHeight="1">
      <c r="A23" s="219" t="s">
        <v>135</v>
      </c>
      <c r="B23" s="125">
        <v>71.3</v>
      </c>
      <c r="C23" s="82">
        <v>67.3</v>
      </c>
      <c r="D23" s="82">
        <v>65.400000000000006</v>
      </c>
      <c r="E23" s="82">
        <v>64.5</v>
      </c>
      <c r="F23" s="82">
        <v>63.9</v>
      </c>
      <c r="G23" s="82">
        <v>63.5</v>
      </c>
      <c r="H23" s="158">
        <v>63.2</v>
      </c>
      <c r="I23" s="241">
        <v>63.5</v>
      </c>
      <c r="J23" s="241">
        <v>63.1</v>
      </c>
      <c r="K23" s="241">
        <v>63.9</v>
      </c>
      <c r="L23" s="230">
        <v>63.6</v>
      </c>
    </row>
    <row r="28" spans="1:12">
      <c r="J28" s="88"/>
      <c r="K28" s="88"/>
    </row>
    <row r="30" spans="1:12">
      <c r="J30" s="260"/>
      <c r="K30" s="260"/>
    </row>
  </sheetData>
  <mergeCells count="1">
    <mergeCell ref="A1:L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4" tint="0.79998168889431442"/>
  </sheetPr>
  <dimension ref="A1:S16"/>
  <sheetViews>
    <sheetView zoomScaleNormal="100" workbookViewId="0">
      <selection activeCell="A2" sqref="A2:A3"/>
    </sheetView>
  </sheetViews>
  <sheetFormatPr defaultRowHeight="12.75"/>
  <cols>
    <col min="1" max="1" width="34.42578125" customWidth="1"/>
    <col min="2" max="13" width="6.140625" customWidth="1"/>
    <col min="14" max="17" width="6.28515625" customWidth="1"/>
    <col min="18" max="18" width="6.85546875" customWidth="1"/>
    <col min="19" max="19" width="7" customWidth="1"/>
  </cols>
  <sheetData>
    <row r="1" spans="1:19" ht="39" customHeight="1">
      <c r="A1" s="368" t="s">
        <v>483</v>
      </c>
      <c r="B1" s="368"/>
      <c r="C1" s="368"/>
      <c r="D1" s="368"/>
      <c r="E1" s="368"/>
      <c r="F1" s="368"/>
      <c r="G1" s="368"/>
      <c r="H1" s="368"/>
      <c r="I1" s="368"/>
      <c r="J1" s="368"/>
      <c r="K1" s="368"/>
      <c r="L1" s="368"/>
      <c r="M1" s="368"/>
      <c r="N1" s="368"/>
      <c r="O1" s="368"/>
      <c r="P1" s="368"/>
      <c r="Q1" s="368"/>
      <c r="R1" s="368"/>
      <c r="S1" s="368"/>
    </row>
    <row r="2" spans="1:19" ht="41.25" customHeight="1">
      <c r="A2" s="421"/>
      <c r="B2" s="371" t="s">
        <v>117</v>
      </c>
      <c r="C2" s="372"/>
      <c r="D2" s="372"/>
      <c r="E2" s="372"/>
      <c r="F2" s="372"/>
      <c r="G2" s="369"/>
      <c r="H2" s="371" t="s">
        <v>121</v>
      </c>
      <c r="I2" s="372"/>
      <c r="J2" s="372"/>
      <c r="K2" s="372"/>
      <c r="L2" s="372"/>
      <c r="M2" s="369"/>
      <c r="N2" s="371" t="s">
        <v>136</v>
      </c>
      <c r="O2" s="372"/>
      <c r="P2" s="372"/>
      <c r="Q2" s="372"/>
      <c r="R2" s="372"/>
      <c r="S2" s="372"/>
    </row>
    <row r="3" spans="1:19" ht="24" customHeight="1">
      <c r="A3" s="422"/>
      <c r="B3" s="107">
        <v>2015</v>
      </c>
      <c r="C3" s="107">
        <v>2020</v>
      </c>
      <c r="D3" s="107">
        <v>2021</v>
      </c>
      <c r="E3" s="107">
        <v>2022</v>
      </c>
      <c r="F3" s="107">
        <v>2023</v>
      </c>
      <c r="G3" s="107">
        <v>2024</v>
      </c>
      <c r="H3" s="107">
        <v>2015</v>
      </c>
      <c r="I3" s="107">
        <v>2020</v>
      </c>
      <c r="J3" s="63">
        <v>2021</v>
      </c>
      <c r="K3" s="63">
        <v>2022</v>
      </c>
      <c r="L3" s="107">
        <v>2023</v>
      </c>
      <c r="M3" s="63">
        <v>2024</v>
      </c>
      <c r="N3" s="63" t="s">
        <v>62</v>
      </c>
      <c r="O3" s="5" t="s">
        <v>209</v>
      </c>
      <c r="P3" s="5" t="s">
        <v>381</v>
      </c>
      <c r="Q3" s="5" t="s">
        <v>418</v>
      </c>
      <c r="R3" s="5" t="s">
        <v>458</v>
      </c>
      <c r="S3" s="178" t="s">
        <v>493</v>
      </c>
    </row>
    <row r="4" spans="1:19">
      <c r="A4" s="195" t="s">
        <v>124</v>
      </c>
      <c r="B4" s="44">
        <v>23630</v>
      </c>
      <c r="C4" s="44">
        <v>14650</v>
      </c>
      <c r="D4" s="44">
        <v>14084</v>
      </c>
      <c r="E4" s="44">
        <v>13847</v>
      </c>
      <c r="F4" s="44">
        <v>13882</v>
      </c>
      <c r="G4" s="44">
        <v>13418</v>
      </c>
      <c r="H4" s="44">
        <v>24617</v>
      </c>
      <c r="I4" s="44">
        <v>21514</v>
      </c>
      <c r="J4" s="44">
        <v>20598</v>
      </c>
      <c r="K4" s="44">
        <v>18250</v>
      </c>
      <c r="L4" s="260">
        <v>19731</v>
      </c>
      <c r="M4" s="260">
        <v>21167</v>
      </c>
      <c r="N4" s="44">
        <v>81669</v>
      </c>
      <c r="O4" s="44">
        <v>59033</v>
      </c>
      <c r="P4" s="44">
        <v>59647</v>
      </c>
      <c r="Q4" s="44">
        <v>56758</v>
      </c>
      <c r="R4" s="44">
        <v>56527</v>
      </c>
      <c r="S4" s="317">
        <v>58941</v>
      </c>
    </row>
    <row r="5" spans="1:19" ht="33.75">
      <c r="A5" s="55" t="s">
        <v>287</v>
      </c>
      <c r="B5" s="111">
        <v>17073</v>
      </c>
      <c r="C5" s="111">
        <v>9437</v>
      </c>
      <c r="D5" s="111">
        <v>8725</v>
      </c>
      <c r="E5" s="111">
        <v>8313</v>
      </c>
      <c r="F5" s="111">
        <v>8717</v>
      </c>
      <c r="G5" s="111">
        <v>8883</v>
      </c>
      <c r="H5" s="111">
        <v>16859</v>
      </c>
      <c r="I5" s="111">
        <v>14530</v>
      </c>
      <c r="J5" s="111">
        <v>13692</v>
      </c>
      <c r="K5" s="111">
        <v>12544</v>
      </c>
      <c r="L5" s="111">
        <v>13495</v>
      </c>
      <c r="M5" s="111">
        <v>14801</v>
      </c>
      <c r="N5" s="111">
        <v>62809</v>
      </c>
      <c r="O5" s="111">
        <v>43257</v>
      </c>
      <c r="P5" s="111">
        <v>43621</v>
      </c>
      <c r="Q5" s="264">
        <v>42056</v>
      </c>
      <c r="R5" s="264">
        <v>42090</v>
      </c>
      <c r="S5" s="208">
        <v>43758</v>
      </c>
    </row>
    <row r="6" spans="1:19" ht="35.25" customHeight="1">
      <c r="A6" s="25" t="s">
        <v>288</v>
      </c>
      <c r="B6" s="111">
        <v>5802</v>
      </c>
      <c r="C6" s="111">
        <v>4529</v>
      </c>
      <c r="D6" s="111">
        <v>4715</v>
      </c>
      <c r="E6" s="111">
        <v>4862</v>
      </c>
      <c r="F6" s="111">
        <v>4520</v>
      </c>
      <c r="G6" s="111">
        <v>3901</v>
      </c>
      <c r="H6" s="111">
        <v>6934</v>
      </c>
      <c r="I6" s="111">
        <v>5967</v>
      </c>
      <c r="J6" s="111">
        <v>5897</v>
      </c>
      <c r="K6" s="111">
        <v>4642</v>
      </c>
      <c r="L6" s="111">
        <v>5055</v>
      </c>
      <c r="M6" s="111">
        <v>5158</v>
      </c>
      <c r="N6" s="111">
        <v>14272</v>
      </c>
      <c r="O6" s="111">
        <v>11504</v>
      </c>
      <c r="P6" s="111">
        <v>11594</v>
      </c>
      <c r="Q6" s="264">
        <v>10093</v>
      </c>
      <c r="R6" s="264">
        <v>9525</v>
      </c>
      <c r="S6" s="208">
        <v>9870</v>
      </c>
    </row>
    <row r="7" spans="1:19" ht="79.5" customHeight="1">
      <c r="A7" s="58" t="s">
        <v>337</v>
      </c>
      <c r="B7" s="265" t="s">
        <v>289</v>
      </c>
      <c r="C7" s="64" t="s">
        <v>333</v>
      </c>
      <c r="D7" s="64" t="s">
        <v>408</v>
      </c>
      <c r="E7" s="64" t="s">
        <v>444</v>
      </c>
      <c r="F7" s="64" t="s">
        <v>476</v>
      </c>
      <c r="G7" s="64" t="s">
        <v>508</v>
      </c>
      <c r="H7" s="64" t="s">
        <v>290</v>
      </c>
      <c r="I7" s="64" t="s">
        <v>334</v>
      </c>
      <c r="J7" s="64" t="s">
        <v>449</v>
      </c>
      <c r="K7" s="64" t="s">
        <v>450</v>
      </c>
      <c r="L7" s="64" t="s">
        <v>477</v>
      </c>
      <c r="M7" s="64" t="s">
        <v>509</v>
      </c>
      <c r="N7" s="64" t="s">
        <v>291</v>
      </c>
      <c r="O7" s="64" t="s">
        <v>335</v>
      </c>
      <c r="P7" s="64" t="s">
        <v>409</v>
      </c>
      <c r="Q7" s="64" t="s">
        <v>451</v>
      </c>
      <c r="R7" s="64" t="s">
        <v>478</v>
      </c>
      <c r="S7" s="179" t="s">
        <v>507</v>
      </c>
    </row>
    <row r="9" spans="1:19">
      <c r="B9" s="200"/>
    </row>
    <row r="16" spans="1:19">
      <c r="B16" s="88"/>
    </row>
  </sheetData>
  <mergeCells count="5">
    <mergeCell ref="A2:A3"/>
    <mergeCell ref="B2:G2"/>
    <mergeCell ref="H2:M2"/>
    <mergeCell ref="N2:S2"/>
    <mergeCell ref="A1:S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4" tint="0.79998168889431442"/>
  </sheetPr>
  <dimension ref="A1:I32"/>
  <sheetViews>
    <sheetView zoomScaleNormal="100" workbookViewId="0">
      <pane ySplit="4" topLeftCell="A5" activePane="bottomLeft" state="frozen"/>
      <selection sqref="A1:N1"/>
      <selection pane="bottomLeft" activeCell="A2" sqref="A2:A4"/>
    </sheetView>
  </sheetViews>
  <sheetFormatPr defaultRowHeight="12.75"/>
  <cols>
    <col min="1" max="1" width="30.140625" customWidth="1"/>
    <col min="2" max="9" width="7.42578125" customWidth="1"/>
  </cols>
  <sheetData>
    <row r="1" spans="1:9" ht="36.75" customHeight="1">
      <c r="A1" s="368" t="s">
        <v>428</v>
      </c>
      <c r="B1" s="368"/>
      <c r="C1" s="368"/>
      <c r="D1" s="368"/>
      <c r="E1" s="368"/>
      <c r="F1" s="368"/>
      <c r="G1" s="368"/>
      <c r="H1" s="368"/>
      <c r="I1" s="368"/>
    </row>
    <row r="2" spans="1:9" ht="37.5" customHeight="1">
      <c r="A2" s="423" t="s">
        <v>0</v>
      </c>
      <c r="B2" s="416" t="s">
        <v>9</v>
      </c>
      <c r="C2" s="417"/>
      <c r="D2" s="417"/>
      <c r="E2" s="370"/>
      <c r="F2" s="416" t="s">
        <v>10</v>
      </c>
      <c r="G2" s="417"/>
      <c r="H2" s="417"/>
      <c r="I2" s="417"/>
    </row>
    <row r="3" spans="1:9" ht="39" customHeight="1">
      <c r="A3" s="424"/>
      <c r="B3" s="426" t="s">
        <v>11</v>
      </c>
      <c r="C3" s="427"/>
      <c r="D3" s="426" t="s">
        <v>12</v>
      </c>
      <c r="E3" s="427"/>
      <c r="F3" s="426" t="s">
        <v>11</v>
      </c>
      <c r="G3" s="427"/>
      <c r="H3" s="426" t="s">
        <v>12</v>
      </c>
      <c r="I3" s="428"/>
    </row>
    <row r="4" spans="1:9" s="67" customFormat="1" ht="13.15" customHeight="1">
      <c r="A4" s="425"/>
      <c r="B4" s="229" t="s">
        <v>458</v>
      </c>
      <c r="C4" s="229" t="s">
        <v>493</v>
      </c>
      <c r="D4" s="229" t="s">
        <v>458</v>
      </c>
      <c r="E4" s="229" t="s">
        <v>493</v>
      </c>
      <c r="F4" s="229" t="s">
        <v>458</v>
      </c>
      <c r="G4" s="229" t="s">
        <v>493</v>
      </c>
      <c r="H4" s="229" t="s">
        <v>458</v>
      </c>
      <c r="I4" s="229" t="s">
        <v>493</v>
      </c>
    </row>
    <row r="5" spans="1:9">
      <c r="A5" s="190" t="s">
        <v>137</v>
      </c>
      <c r="B5" s="260">
        <v>14676</v>
      </c>
      <c r="C5" s="210">
        <v>16009</v>
      </c>
      <c r="D5" s="299">
        <v>5055</v>
      </c>
      <c r="E5" s="260">
        <v>5158</v>
      </c>
      <c r="F5" s="260">
        <v>10174</v>
      </c>
      <c r="G5" s="44">
        <v>11307</v>
      </c>
      <c r="H5" s="299">
        <v>2338</v>
      </c>
      <c r="I5" s="317">
        <v>2367</v>
      </c>
    </row>
    <row r="6" spans="1:9" ht="10.9" customHeight="1">
      <c r="A6" s="191" t="s">
        <v>138</v>
      </c>
      <c r="B6" s="228"/>
      <c r="C6" s="209"/>
      <c r="D6" s="227"/>
      <c r="E6" s="258"/>
      <c r="F6" s="227"/>
      <c r="G6" s="74"/>
      <c r="H6" s="280"/>
      <c r="I6" s="74"/>
    </row>
    <row r="7" spans="1:9" ht="33.75">
      <c r="A7" s="55" t="s">
        <v>371</v>
      </c>
      <c r="B7" s="111">
        <v>1699</v>
      </c>
      <c r="C7" s="261">
        <v>1753</v>
      </c>
      <c r="D7" s="261">
        <v>1025</v>
      </c>
      <c r="E7" s="259">
        <v>1091</v>
      </c>
      <c r="F7" s="259">
        <v>842</v>
      </c>
      <c r="G7" s="261">
        <v>686</v>
      </c>
      <c r="H7" s="261">
        <v>224</v>
      </c>
      <c r="I7" s="157">
        <v>291</v>
      </c>
    </row>
    <row r="8" spans="1:9">
      <c r="A8" s="55" t="s">
        <v>139</v>
      </c>
      <c r="B8" s="209">
        <v>588</v>
      </c>
      <c r="C8" s="261">
        <v>656</v>
      </c>
      <c r="D8" s="298">
        <v>91</v>
      </c>
      <c r="E8" s="259">
        <v>105</v>
      </c>
      <c r="F8" s="259">
        <v>335</v>
      </c>
      <c r="G8" s="261">
        <v>374</v>
      </c>
      <c r="H8" s="298">
        <v>12</v>
      </c>
      <c r="I8" s="74">
        <v>20</v>
      </c>
    </row>
    <row r="9" spans="1:9" ht="33.75">
      <c r="A9" s="55" t="s">
        <v>292</v>
      </c>
      <c r="B9" s="160">
        <v>69</v>
      </c>
      <c r="C9" s="261">
        <v>38</v>
      </c>
      <c r="D9" s="261">
        <v>65</v>
      </c>
      <c r="E9" s="259">
        <v>61</v>
      </c>
      <c r="F9" s="259">
        <v>36</v>
      </c>
      <c r="G9" s="261">
        <v>8</v>
      </c>
      <c r="H9" s="261">
        <v>19</v>
      </c>
      <c r="I9" s="157">
        <v>21</v>
      </c>
    </row>
    <row r="10" spans="1:9">
      <c r="A10" s="55" t="s">
        <v>140</v>
      </c>
      <c r="B10" s="209">
        <v>260</v>
      </c>
      <c r="C10" s="261">
        <v>251</v>
      </c>
      <c r="D10" s="298">
        <v>79</v>
      </c>
      <c r="E10" s="259">
        <v>52</v>
      </c>
      <c r="F10" s="259">
        <v>181</v>
      </c>
      <c r="G10" s="261">
        <v>179</v>
      </c>
      <c r="H10" s="298">
        <v>17</v>
      </c>
      <c r="I10" s="74">
        <v>7</v>
      </c>
    </row>
    <row r="11" spans="1:9" ht="33.75" customHeight="1">
      <c r="A11" s="55" t="s">
        <v>293</v>
      </c>
      <c r="B11" s="160">
        <v>761</v>
      </c>
      <c r="C11" s="261">
        <v>976</v>
      </c>
      <c r="D11" s="261">
        <v>529</v>
      </c>
      <c r="E11" s="259">
        <v>517</v>
      </c>
      <c r="F11" s="259">
        <v>632</v>
      </c>
      <c r="G11" s="261">
        <v>848</v>
      </c>
      <c r="H11" s="261">
        <v>371</v>
      </c>
      <c r="I11" s="157">
        <v>351</v>
      </c>
    </row>
    <row r="12" spans="1:9" ht="33.75">
      <c r="A12" s="55" t="s">
        <v>294</v>
      </c>
      <c r="B12" s="160">
        <v>116</v>
      </c>
      <c r="C12" s="261">
        <v>160</v>
      </c>
      <c r="D12" s="261">
        <v>50</v>
      </c>
      <c r="E12" s="259">
        <v>49</v>
      </c>
      <c r="F12" s="259">
        <v>67</v>
      </c>
      <c r="G12" s="261">
        <v>96</v>
      </c>
      <c r="H12" s="261">
        <v>15</v>
      </c>
      <c r="I12" s="157">
        <v>14</v>
      </c>
    </row>
    <row r="13" spans="1:9" ht="33.75">
      <c r="A13" s="55" t="s">
        <v>295</v>
      </c>
      <c r="B13" s="160">
        <v>176</v>
      </c>
      <c r="C13" s="261">
        <v>228</v>
      </c>
      <c r="D13" s="261">
        <v>149</v>
      </c>
      <c r="E13" s="259">
        <v>159</v>
      </c>
      <c r="F13" s="259">
        <v>118</v>
      </c>
      <c r="G13" s="261">
        <v>190</v>
      </c>
      <c r="H13" s="261">
        <v>51</v>
      </c>
      <c r="I13" s="157">
        <v>49</v>
      </c>
    </row>
    <row r="14" spans="1:9" ht="33.75">
      <c r="A14" s="55" t="s">
        <v>296</v>
      </c>
      <c r="B14" s="111">
        <v>3383</v>
      </c>
      <c r="C14" s="261">
        <v>3875</v>
      </c>
      <c r="D14" s="261">
        <v>873</v>
      </c>
      <c r="E14" s="259">
        <v>929</v>
      </c>
      <c r="F14" s="259">
        <v>3196</v>
      </c>
      <c r="G14" s="261">
        <v>3684</v>
      </c>
      <c r="H14" s="261">
        <v>568</v>
      </c>
      <c r="I14" s="157">
        <v>622</v>
      </c>
    </row>
    <row r="15" spans="1:9">
      <c r="A15" s="55" t="s">
        <v>141</v>
      </c>
      <c r="B15" s="34">
        <v>2168</v>
      </c>
      <c r="C15" s="261">
        <v>2515</v>
      </c>
      <c r="D15" s="298">
        <v>1036</v>
      </c>
      <c r="E15" s="259">
        <v>987</v>
      </c>
      <c r="F15" s="259">
        <v>2048</v>
      </c>
      <c r="G15" s="261">
        <v>2389</v>
      </c>
      <c r="H15" s="298">
        <v>718</v>
      </c>
      <c r="I15" s="74">
        <v>662</v>
      </c>
    </row>
    <row r="16" spans="1:9" ht="33.75">
      <c r="A16" s="55" t="s">
        <v>297</v>
      </c>
      <c r="B16" s="111">
        <v>48</v>
      </c>
      <c r="C16" s="261">
        <v>54</v>
      </c>
      <c r="D16" s="261">
        <v>20</v>
      </c>
      <c r="E16" s="259">
        <v>14</v>
      </c>
      <c r="F16" s="259">
        <v>14</v>
      </c>
      <c r="G16" s="261">
        <v>19</v>
      </c>
      <c r="H16" s="261">
        <v>3</v>
      </c>
      <c r="I16" s="157">
        <v>1</v>
      </c>
    </row>
    <row r="17" spans="1:9" ht="33.75">
      <c r="A17" s="55" t="s">
        <v>298</v>
      </c>
      <c r="B17" s="111">
        <v>35</v>
      </c>
      <c r="C17" s="261">
        <v>19</v>
      </c>
      <c r="D17" s="261">
        <v>21</v>
      </c>
      <c r="E17" s="259">
        <v>24</v>
      </c>
      <c r="F17" s="259" t="s">
        <v>69</v>
      </c>
      <c r="G17" s="261">
        <v>4</v>
      </c>
      <c r="H17" s="261">
        <v>1</v>
      </c>
      <c r="I17" s="157">
        <v>4</v>
      </c>
    </row>
    <row r="18" spans="1:9" ht="33.75">
      <c r="A18" s="55" t="s">
        <v>299</v>
      </c>
      <c r="B18" s="160">
        <v>68</v>
      </c>
      <c r="C18" s="261">
        <v>109</v>
      </c>
      <c r="D18" s="261">
        <v>28</v>
      </c>
      <c r="E18" s="259">
        <v>33</v>
      </c>
      <c r="F18" s="259">
        <v>45</v>
      </c>
      <c r="G18" s="261">
        <v>72</v>
      </c>
      <c r="H18" s="261">
        <v>9</v>
      </c>
      <c r="I18" s="157">
        <v>14</v>
      </c>
    </row>
    <row r="19" spans="1:9" ht="33.75">
      <c r="A19" s="55" t="s">
        <v>300</v>
      </c>
      <c r="B19" s="160">
        <v>32</v>
      </c>
      <c r="C19" s="261">
        <v>32</v>
      </c>
      <c r="D19" s="261">
        <v>21</v>
      </c>
      <c r="E19" s="259">
        <v>19</v>
      </c>
      <c r="F19" s="259">
        <v>7</v>
      </c>
      <c r="G19" s="261">
        <v>7</v>
      </c>
      <c r="H19" s="261">
        <v>3</v>
      </c>
      <c r="I19" s="261" t="s">
        <v>13</v>
      </c>
    </row>
    <row r="20" spans="1:9" ht="33.75">
      <c r="A20" s="55" t="s">
        <v>301</v>
      </c>
      <c r="B20" s="160">
        <v>6</v>
      </c>
      <c r="C20" s="261">
        <v>5</v>
      </c>
      <c r="D20" s="261">
        <v>7</v>
      </c>
      <c r="E20" s="259">
        <v>6</v>
      </c>
      <c r="F20" s="259" t="s">
        <v>69</v>
      </c>
      <c r="G20" s="261" t="s">
        <v>69</v>
      </c>
      <c r="H20" s="261" t="s">
        <v>13</v>
      </c>
      <c r="I20" s="157">
        <v>1</v>
      </c>
    </row>
    <row r="21" spans="1:9" ht="66.75" customHeight="1">
      <c r="A21" s="55" t="s">
        <v>372</v>
      </c>
      <c r="B21" s="259">
        <v>1557</v>
      </c>
      <c r="C21" s="261">
        <v>1369</v>
      </c>
      <c r="D21" s="261">
        <v>293</v>
      </c>
      <c r="E21" s="259">
        <v>291</v>
      </c>
      <c r="F21" s="259">
        <v>852</v>
      </c>
      <c r="G21" s="261">
        <v>670</v>
      </c>
      <c r="H21" s="261">
        <v>127</v>
      </c>
      <c r="I21" s="157">
        <v>121</v>
      </c>
    </row>
    <row r="22" spans="1:9" ht="33.75">
      <c r="A22" s="55" t="s">
        <v>302</v>
      </c>
      <c r="B22" s="259">
        <v>844</v>
      </c>
      <c r="C22" s="261">
        <v>991</v>
      </c>
      <c r="D22" s="261">
        <v>255</v>
      </c>
      <c r="E22" s="259">
        <v>273</v>
      </c>
      <c r="F22" s="259">
        <v>273</v>
      </c>
      <c r="G22" s="261">
        <v>428</v>
      </c>
      <c r="H22" s="261">
        <v>6</v>
      </c>
      <c r="I22" s="157">
        <v>12</v>
      </c>
    </row>
    <row r="23" spans="1:9" ht="45">
      <c r="A23" s="55" t="s">
        <v>303</v>
      </c>
      <c r="B23" s="259">
        <v>303</v>
      </c>
      <c r="C23" s="261">
        <v>275</v>
      </c>
      <c r="D23" s="261">
        <v>69</v>
      </c>
      <c r="E23" s="259">
        <v>90</v>
      </c>
      <c r="F23" s="259">
        <v>85</v>
      </c>
      <c r="G23" s="261">
        <v>89</v>
      </c>
      <c r="H23" s="261" t="s">
        <v>13</v>
      </c>
      <c r="I23" s="157">
        <v>1</v>
      </c>
    </row>
    <row r="24" spans="1:9" ht="33.75">
      <c r="A24" s="55" t="s">
        <v>304</v>
      </c>
      <c r="B24" s="259">
        <v>450</v>
      </c>
      <c r="C24" s="261">
        <v>510</v>
      </c>
      <c r="D24" s="261">
        <v>90</v>
      </c>
      <c r="E24" s="259">
        <v>115</v>
      </c>
      <c r="F24" s="259">
        <v>214</v>
      </c>
      <c r="G24" s="261">
        <v>275</v>
      </c>
      <c r="H24" s="261">
        <v>3</v>
      </c>
      <c r="I24" s="157">
        <v>6</v>
      </c>
    </row>
    <row r="25" spans="1:9" ht="33.75">
      <c r="A25" s="55" t="s">
        <v>305</v>
      </c>
      <c r="B25" s="259">
        <v>131</v>
      </c>
      <c r="C25" s="261">
        <v>117</v>
      </c>
      <c r="D25" s="261">
        <v>60</v>
      </c>
      <c r="E25" s="259">
        <v>70</v>
      </c>
      <c r="F25" s="259">
        <v>42</v>
      </c>
      <c r="G25" s="261">
        <v>36</v>
      </c>
      <c r="H25" s="261" t="s">
        <v>13</v>
      </c>
      <c r="I25" s="231" t="s">
        <v>69</v>
      </c>
    </row>
    <row r="26" spans="1:9" ht="33.75">
      <c r="A26" s="55" t="s">
        <v>306</v>
      </c>
      <c r="B26" s="259">
        <v>25</v>
      </c>
      <c r="C26" s="261">
        <v>34</v>
      </c>
      <c r="D26" s="261">
        <v>15</v>
      </c>
      <c r="E26" s="259">
        <v>15</v>
      </c>
      <c r="F26" s="259">
        <v>8</v>
      </c>
      <c r="G26" s="261">
        <v>26</v>
      </c>
      <c r="H26" s="261">
        <v>10</v>
      </c>
      <c r="I26" s="157">
        <v>10</v>
      </c>
    </row>
    <row r="27" spans="1:9" ht="33.75">
      <c r="A27" s="55" t="s">
        <v>307</v>
      </c>
      <c r="B27" s="259">
        <v>46</v>
      </c>
      <c r="C27" s="111">
        <v>57</v>
      </c>
      <c r="D27" s="111" t="s">
        <v>69</v>
      </c>
      <c r="E27" s="331" t="s">
        <v>69</v>
      </c>
      <c r="F27" s="259" t="s">
        <v>69</v>
      </c>
      <c r="G27" s="111">
        <v>12</v>
      </c>
      <c r="H27" s="111" t="s">
        <v>69</v>
      </c>
      <c r="I27" s="231" t="s">
        <v>69</v>
      </c>
    </row>
    <row r="28" spans="1:9" ht="33.75">
      <c r="A28" s="55" t="s">
        <v>308</v>
      </c>
      <c r="B28" s="259">
        <v>1150</v>
      </c>
      <c r="C28" s="261">
        <v>1198</v>
      </c>
      <c r="D28" s="261">
        <v>48</v>
      </c>
      <c r="E28" s="259">
        <v>83</v>
      </c>
      <c r="F28" s="259">
        <v>649</v>
      </c>
      <c r="G28" s="261">
        <v>698</v>
      </c>
      <c r="H28" s="261">
        <v>38</v>
      </c>
      <c r="I28" s="157">
        <v>68</v>
      </c>
    </row>
    <row r="29" spans="1:9" ht="33.75">
      <c r="A29" s="55" t="s">
        <v>309</v>
      </c>
      <c r="B29" s="259">
        <v>268</v>
      </c>
      <c r="C29" s="261">
        <v>245</v>
      </c>
      <c r="D29" s="261">
        <v>135</v>
      </c>
      <c r="E29" s="259">
        <v>108</v>
      </c>
      <c r="F29" s="259">
        <v>193</v>
      </c>
      <c r="G29" s="261">
        <v>165</v>
      </c>
      <c r="H29" s="261">
        <v>90</v>
      </c>
      <c r="I29" s="157">
        <v>63</v>
      </c>
    </row>
    <row r="30" spans="1:9" ht="33.75">
      <c r="A30" s="55" t="s">
        <v>310</v>
      </c>
      <c r="B30" s="259">
        <v>337</v>
      </c>
      <c r="C30" s="261">
        <v>321</v>
      </c>
      <c r="D30" s="261">
        <v>51</v>
      </c>
      <c r="E30" s="259">
        <v>31</v>
      </c>
      <c r="F30" s="259">
        <v>275</v>
      </c>
      <c r="G30" s="261">
        <v>267</v>
      </c>
      <c r="H30" s="261">
        <v>28</v>
      </c>
      <c r="I30" s="157">
        <v>13</v>
      </c>
    </row>
    <row r="31" spans="1:9" ht="33.75">
      <c r="A31" s="55" t="s">
        <v>311</v>
      </c>
      <c r="B31" s="259">
        <v>156</v>
      </c>
      <c r="C31" s="261">
        <v>201</v>
      </c>
      <c r="D31" s="261">
        <v>45</v>
      </c>
      <c r="E31" s="259">
        <v>36</v>
      </c>
      <c r="F31" s="259">
        <v>62</v>
      </c>
      <c r="G31" s="261">
        <v>65</v>
      </c>
      <c r="H31" s="261">
        <v>25</v>
      </c>
      <c r="I31" s="157">
        <v>16</v>
      </c>
    </row>
    <row r="32" spans="1:9" ht="33.75">
      <c r="A32" s="189" t="s">
        <v>506</v>
      </c>
      <c r="B32" s="330" t="s">
        <v>69</v>
      </c>
      <c r="C32" s="329">
        <v>20</v>
      </c>
      <c r="D32" s="64" t="s">
        <v>69</v>
      </c>
      <c r="E32" s="330" t="s">
        <v>69</v>
      </c>
      <c r="F32" s="330" t="s">
        <v>69</v>
      </c>
      <c r="G32" s="64">
        <v>20</v>
      </c>
      <c r="H32" s="330" t="s">
        <v>69</v>
      </c>
      <c r="I32" s="330" t="s">
        <v>69</v>
      </c>
    </row>
  </sheetData>
  <mergeCells count="8">
    <mergeCell ref="A2:A4"/>
    <mergeCell ref="A1:I1"/>
    <mergeCell ref="B2:E2"/>
    <mergeCell ref="F2:I2"/>
    <mergeCell ref="B3:C3"/>
    <mergeCell ref="D3:E3"/>
    <mergeCell ref="F3:G3"/>
    <mergeCell ref="H3:I3"/>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4" tint="0.79998168889431442"/>
  </sheetPr>
  <dimension ref="A1:J31"/>
  <sheetViews>
    <sheetView zoomScaleNormal="100" workbookViewId="0">
      <pane ySplit="4" topLeftCell="A14" activePane="bottomLeft" state="frozen"/>
      <selection sqref="A1:N1"/>
      <selection pane="bottomLeft" activeCell="A2" sqref="A2:A4"/>
    </sheetView>
  </sheetViews>
  <sheetFormatPr defaultRowHeight="12.75"/>
  <cols>
    <col min="1" max="1" width="33.28515625" customWidth="1"/>
    <col min="2" max="9" width="7" customWidth="1"/>
  </cols>
  <sheetData>
    <row r="1" spans="1:10" ht="36.75" customHeight="1">
      <c r="A1" s="368" t="s">
        <v>484</v>
      </c>
      <c r="B1" s="368"/>
      <c r="C1" s="368"/>
      <c r="D1" s="368"/>
      <c r="E1" s="368"/>
      <c r="F1" s="368"/>
      <c r="G1" s="368"/>
      <c r="H1" s="368"/>
      <c r="I1" s="368"/>
    </row>
    <row r="2" spans="1:10" ht="39" customHeight="1">
      <c r="A2" s="429"/>
      <c r="B2" s="416" t="s">
        <v>9</v>
      </c>
      <c r="C2" s="417"/>
      <c r="D2" s="417"/>
      <c r="E2" s="370"/>
      <c r="F2" s="416" t="s">
        <v>10</v>
      </c>
      <c r="G2" s="417"/>
      <c r="H2" s="417"/>
      <c r="I2" s="417"/>
    </row>
    <row r="3" spans="1:10" ht="34.5" customHeight="1">
      <c r="A3" s="421"/>
      <c r="B3" s="426" t="s">
        <v>11</v>
      </c>
      <c r="C3" s="427"/>
      <c r="D3" s="426" t="s">
        <v>12</v>
      </c>
      <c r="E3" s="427"/>
      <c r="F3" s="426" t="s">
        <v>11</v>
      </c>
      <c r="G3" s="427"/>
      <c r="H3" s="426" t="s">
        <v>12</v>
      </c>
      <c r="I3" s="428"/>
    </row>
    <row r="4" spans="1:10" s="67" customFormat="1" ht="12.75" customHeight="1">
      <c r="A4" s="422"/>
      <c r="B4" s="229">
        <v>2023</v>
      </c>
      <c r="C4" s="229">
        <v>2024</v>
      </c>
      <c r="D4" s="229">
        <v>2023</v>
      </c>
      <c r="E4" s="229">
        <v>2024</v>
      </c>
      <c r="F4" s="229">
        <v>2023</v>
      </c>
      <c r="G4" s="229">
        <v>2024</v>
      </c>
      <c r="H4" s="229">
        <v>2023</v>
      </c>
      <c r="I4" s="229">
        <v>2024</v>
      </c>
    </row>
    <row r="5" spans="1:10">
      <c r="A5" s="359" t="s">
        <v>142</v>
      </c>
      <c r="B5" s="358">
        <v>8717</v>
      </c>
      <c r="C5" s="12">
        <v>8883</v>
      </c>
      <c r="D5" s="358">
        <v>5165</v>
      </c>
      <c r="E5" s="12">
        <v>4535</v>
      </c>
      <c r="F5" s="358">
        <v>5731</v>
      </c>
      <c r="G5" s="12">
        <v>5843</v>
      </c>
      <c r="H5" s="12">
        <v>2354</v>
      </c>
      <c r="I5" s="332">
        <v>1960</v>
      </c>
      <c r="J5" s="280"/>
    </row>
    <row r="6" spans="1:10">
      <c r="A6" s="33" t="s">
        <v>143</v>
      </c>
      <c r="B6" s="228"/>
      <c r="C6" s="74"/>
      <c r="D6" s="228"/>
      <c r="E6" s="74"/>
      <c r="G6" s="74"/>
      <c r="H6" s="280"/>
      <c r="I6" s="157"/>
      <c r="J6" s="280"/>
    </row>
    <row r="7" spans="1:10" ht="33.75">
      <c r="A7" s="55" t="s">
        <v>371</v>
      </c>
      <c r="B7" s="259">
        <v>1315</v>
      </c>
      <c r="C7" s="259">
        <v>1216</v>
      </c>
      <c r="D7" s="259">
        <v>918</v>
      </c>
      <c r="E7" s="259">
        <v>879</v>
      </c>
      <c r="F7" s="259">
        <v>626</v>
      </c>
      <c r="G7" s="259">
        <v>595</v>
      </c>
      <c r="H7" s="259">
        <v>355</v>
      </c>
      <c r="I7" s="157">
        <v>246</v>
      </c>
      <c r="J7" s="280"/>
    </row>
    <row r="8" spans="1:10">
      <c r="A8" s="55" t="s">
        <v>139</v>
      </c>
      <c r="B8" s="258">
        <v>187</v>
      </c>
      <c r="C8" s="258">
        <v>239</v>
      </c>
      <c r="D8" s="258">
        <v>103</v>
      </c>
      <c r="E8" s="258">
        <v>83</v>
      </c>
      <c r="F8" s="258">
        <v>20</v>
      </c>
      <c r="G8" s="258">
        <v>31</v>
      </c>
      <c r="H8" s="258">
        <v>9</v>
      </c>
      <c r="I8" s="74">
        <v>12</v>
      </c>
      <c r="J8" s="280"/>
    </row>
    <row r="9" spans="1:10" ht="33.75">
      <c r="A9" s="55" t="s">
        <v>292</v>
      </c>
      <c r="B9" s="259">
        <v>36</v>
      </c>
      <c r="C9" s="259">
        <v>24</v>
      </c>
      <c r="D9" s="259">
        <v>41</v>
      </c>
      <c r="E9" s="259">
        <v>51</v>
      </c>
      <c r="F9" s="259">
        <v>16</v>
      </c>
      <c r="G9" s="259">
        <v>10</v>
      </c>
      <c r="H9" s="259">
        <v>6</v>
      </c>
      <c r="I9" s="157">
        <v>17</v>
      </c>
      <c r="J9" s="280"/>
    </row>
    <row r="10" spans="1:10">
      <c r="A10" s="55" t="s">
        <v>140</v>
      </c>
      <c r="B10" s="258">
        <v>216</v>
      </c>
      <c r="C10" s="258">
        <v>210</v>
      </c>
      <c r="D10" s="258">
        <v>65</v>
      </c>
      <c r="E10" s="258">
        <v>43</v>
      </c>
      <c r="F10" s="258">
        <v>146</v>
      </c>
      <c r="G10" s="258">
        <v>128</v>
      </c>
      <c r="H10" s="258">
        <v>9</v>
      </c>
      <c r="I10" s="74">
        <v>6</v>
      </c>
      <c r="J10" s="280"/>
    </row>
    <row r="11" spans="1:10" ht="33.75">
      <c r="A11" s="55" t="s">
        <v>293</v>
      </c>
      <c r="B11" s="259">
        <v>582</v>
      </c>
      <c r="C11" s="259">
        <v>591</v>
      </c>
      <c r="D11" s="259">
        <v>389</v>
      </c>
      <c r="E11" s="259">
        <v>413</v>
      </c>
      <c r="F11" s="259">
        <v>471</v>
      </c>
      <c r="G11" s="259">
        <v>477</v>
      </c>
      <c r="H11" s="259">
        <v>240</v>
      </c>
      <c r="I11" s="157">
        <v>296</v>
      </c>
      <c r="J11" s="280"/>
    </row>
    <row r="12" spans="1:10" ht="33.75">
      <c r="A12" s="55" t="s">
        <v>294</v>
      </c>
      <c r="B12" s="259">
        <v>124</v>
      </c>
      <c r="C12" s="259">
        <v>121</v>
      </c>
      <c r="D12" s="259">
        <v>34</v>
      </c>
      <c r="E12" s="259">
        <v>33</v>
      </c>
      <c r="F12" s="259">
        <v>84</v>
      </c>
      <c r="G12" s="259">
        <v>78</v>
      </c>
      <c r="H12" s="259">
        <v>16</v>
      </c>
      <c r="I12" s="157">
        <v>8</v>
      </c>
      <c r="J12" s="280"/>
    </row>
    <row r="13" spans="1:10" ht="33.75">
      <c r="A13" s="55" t="s">
        <v>295</v>
      </c>
      <c r="B13" s="259">
        <v>114</v>
      </c>
      <c r="C13" s="259">
        <v>171</v>
      </c>
      <c r="D13" s="259">
        <v>138</v>
      </c>
      <c r="E13" s="259">
        <v>93</v>
      </c>
      <c r="F13" s="259">
        <v>94</v>
      </c>
      <c r="G13" s="259">
        <v>97</v>
      </c>
      <c r="H13" s="259">
        <v>52</v>
      </c>
      <c r="I13" s="157">
        <v>30</v>
      </c>
      <c r="J13" s="280"/>
    </row>
    <row r="14" spans="1:10" ht="33.75">
      <c r="A14" s="55" t="s">
        <v>296</v>
      </c>
      <c r="B14" s="259">
        <v>2249</v>
      </c>
      <c r="C14" s="259">
        <v>2447</v>
      </c>
      <c r="D14" s="259">
        <v>804</v>
      </c>
      <c r="E14" s="259">
        <v>657</v>
      </c>
      <c r="F14" s="259">
        <v>1925</v>
      </c>
      <c r="G14" s="259">
        <v>2135</v>
      </c>
      <c r="H14" s="259">
        <v>443</v>
      </c>
      <c r="I14" s="157">
        <v>364</v>
      </c>
      <c r="J14" s="280"/>
    </row>
    <row r="15" spans="1:10">
      <c r="A15" s="55" t="s">
        <v>141</v>
      </c>
      <c r="B15" s="258">
        <v>1345</v>
      </c>
      <c r="C15" s="258">
        <v>1380</v>
      </c>
      <c r="D15" s="258">
        <v>1070</v>
      </c>
      <c r="E15" s="258">
        <v>792</v>
      </c>
      <c r="F15" s="258">
        <v>1198</v>
      </c>
      <c r="G15" s="258">
        <v>1233</v>
      </c>
      <c r="H15" s="258">
        <v>733</v>
      </c>
      <c r="I15" s="74">
        <v>518</v>
      </c>
      <c r="J15" s="280"/>
    </row>
    <row r="16" spans="1:10" ht="33.75">
      <c r="A16" s="55" t="s">
        <v>297</v>
      </c>
      <c r="B16" s="259">
        <v>35</v>
      </c>
      <c r="C16" s="259">
        <v>35</v>
      </c>
      <c r="D16" s="259">
        <v>21</v>
      </c>
      <c r="E16" s="259">
        <v>18</v>
      </c>
      <c r="F16" s="259">
        <v>3</v>
      </c>
      <c r="G16" s="259">
        <v>6</v>
      </c>
      <c r="H16" s="259" t="s">
        <v>13</v>
      </c>
      <c r="I16" s="231">
        <v>5</v>
      </c>
      <c r="J16" s="280"/>
    </row>
    <row r="17" spans="1:10" ht="33.75">
      <c r="A17" s="55" t="s">
        <v>298</v>
      </c>
      <c r="B17" s="259">
        <v>16</v>
      </c>
      <c r="C17" s="259">
        <v>31</v>
      </c>
      <c r="D17" s="259">
        <v>18</v>
      </c>
      <c r="E17" s="259">
        <v>11</v>
      </c>
      <c r="F17" s="259">
        <v>3</v>
      </c>
      <c r="G17" s="259">
        <v>4</v>
      </c>
      <c r="H17" s="259" t="s">
        <v>13</v>
      </c>
      <c r="I17" s="231" t="s">
        <v>13</v>
      </c>
      <c r="J17" s="280"/>
    </row>
    <row r="18" spans="1:10" ht="33.75">
      <c r="A18" s="55" t="s">
        <v>299</v>
      </c>
      <c r="B18" s="259">
        <v>61</v>
      </c>
      <c r="C18" s="259">
        <v>46</v>
      </c>
      <c r="D18" s="259">
        <v>32</v>
      </c>
      <c r="E18" s="259">
        <v>23</v>
      </c>
      <c r="F18" s="259">
        <v>43</v>
      </c>
      <c r="G18" s="259">
        <v>30</v>
      </c>
      <c r="H18" s="259">
        <v>1</v>
      </c>
      <c r="I18" s="231">
        <v>2</v>
      </c>
      <c r="J18" s="280"/>
    </row>
    <row r="19" spans="1:10" ht="33.75">
      <c r="A19" s="55" t="s">
        <v>300</v>
      </c>
      <c r="B19" s="259">
        <v>19</v>
      </c>
      <c r="C19" s="259">
        <v>22</v>
      </c>
      <c r="D19" s="259">
        <v>16</v>
      </c>
      <c r="E19" s="259">
        <v>9</v>
      </c>
      <c r="F19" s="259">
        <v>3</v>
      </c>
      <c r="G19" s="259">
        <v>10</v>
      </c>
      <c r="H19" s="259">
        <v>3</v>
      </c>
      <c r="I19" s="231" t="s">
        <v>13</v>
      </c>
      <c r="J19" s="280"/>
    </row>
    <row r="20" spans="1:10" ht="33.75">
      <c r="A20" s="55" t="s">
        <v>301</v>
      </c>
      <c r="B20" s="259">
        <v>2</v>
      </c>
      <c r="C20" s="259">
        <v>8</v>
      </c>
      <c r="D20" s="259">
        <v>2</v>
      </c>
      <c r="E20" s="259">
        <v>5</v>
      </c>
      <c r="F20" s="259" t="s">
        <v>13</v>
      </c>
      <c r="G20" s="259" t="s">
        <v>13</v>
      </c>
      <c r="H20" s="259" t="s">
        <v>13</v>
      </c>
      <c r="I20" s="231" t="s">
        <v>13</v>
      </c>
      <c r="J20" s="280"/>
    </row>
    <row r="21" spans="1:10" ht="56.25">
      <c r="A21" s="55" t="s">
        <v>370</v>
      </c>
      <c r="B21" s="259">
        <v>720</v>
      </c>
      <c r="C21" s="259">
        <v>742</v>
      </c>
      <c r="D21" s="259">
        <v>165</v>
      </c>
      <c r="E21" s="259">
        <v>150</v>
      </c>
      <c r="F21" s="259">
        <v>274</v>
      </c>
      <c r="G21" s="259">
        <v>197</v>
      </c>
      <c r="H21" s="259">
        <v>52</v>
      </c>
      <c r="I21" s="157">
        <v>45</v>
      </c>
      <c r="J21" s="280"/>
    </row>
    <row r="22" spans="1:10" ht="33.75">
      <c r="A22" s="55" t="s">
        <v>302</v>
      </c>
      <c r="B22" s="259">
        <v>555</v>
      </c>
      <c r="C22" s="259">
        <v>503</v>
      </c>
      <c r="D22" s="259">
        <v>229</v>
      </c>
      <c r="E22" s="259">
        <v>186</v>
      </c>
      <c r="F22" s="259">
        <v>201</v>
      </c>
      <c r="G22" s="259">
        <v>207</v>
      </c>
      <c r="H22" s="259">
        <v>45</v>
      </c>
      <c r="I22" s="157">
        <v>12</v>
      </c>
      <c r="J22" s="280"/>
    </row>
    <row r="23" spans="1:10" ht="45">
      <c r="A23" s="55" t="s">
        <v>303</v>
      </c>
      <c r="B23" s="259">
        <v>167</v>
      </c>
      <c r="C23" s="259">
        <v>172</v>
      </c>
      <c r="D23" s="259">
        <v>72</v>
      </c>
      <c r="E23" s="259">
        <v>60</v>
      </c>
      <c r="F23" s="259">
        <v>63</v>
      </c>
      <c r="G23" s="259">
        <v>59</v>
      </c>
      <c r="H23" s="259">
        <v>4</v>
      </c>
      <c r="I23" s="157">
        <v>4</v>
      </c>
      <c r="J23" s="280"/>
    </row>
    <row r="24" spans="1:10" ht="33.75">
      <c r="A24" s="55" t="s">
        <v>304</v>
      </c>
      <c r="B24" s="259">
        <v>141</v>
      </c>
      <c r="C24" s="259">
        <v>162</v>
      </c>
      <c r="D24" s="259">
        <v>134</v>
      </c>
      <c r="E24" s="259">
        <v>114</v>
      </c>
      <c r="F24" s="259">
        <v>68</v>
      </c>
      <c r="G24" s="259">
        <v>87</v>
      </c>
      <c r="H24" s="259">
        <v>26</v>
      </c>
      <c r="I24" s="157">
        <v>13</v>
      </c>
      <c r="J24" s="280"/>
    </row>
    <row r="25" spans="1:10" ht="33.75">
      <c r="A25" s="55" t="s">
        <v>305</v>
      </c>
      <c r="B25" s="259">
        <v>83</v>
      </c>
      <c r="C25" s="259">
        <v>109</v>
      </c>
      <c r="D25" s="259">
        <v>57</v>
      </c>
      <c r="E25" s="259">
        <v>48</v>
      </c>
      <c r="F25" s="259">
        <v>17</v>
      </c>
      <c r="G25" s="259">
        <v>39</v>
      </c>
      <c r="H25" s="259">
        <v>21</v>
      </c>
      <c r="I25" s="157">
        <v>10</v>
      </c>
      <c r="J25" s="280"/>
    </row>
    <row r="26" spans="1:10" ht="33.75">
      <c r="A26" s="55" t="s">
        <v>306</v>
      </c>
      <c r="B26" s="259">
        <v>12</v>
      </c>
      <c r="C26" s="259">
        <v>36</v>
      </c>
      <c r="D26" s="259">
        <v>18</v>
      </c>
      <c r="E26" s="259">
        <v>19</v>
      </c>
      <c r="F26" s="259">
        <v>4</v>
      </c>
      <c r="G26" s="259">
        <v>26</v>
      </c>
      <c r="H26" s="259">
        <v>2</v>
      </c>
      <c r="I26" s="157">
        <v>10</v>
      </c>
      <c r="J26" s="280"/>
    </row>
    <row r="27" spans="1:10" ht="33.75">
      <c r="A27" s="55" t="s">
        <v>307</v>
      </c>
      <c r="B27" s="80" t="s">
        <v>13</v>
      </c>
      <c r="C27" s="259" t="s">
        <v>13</v>
      </c>
      <c r="D27" s="259">
        <v>27</v>
      </c>
      <c r="E27" s="80">
        <v>32</v>
      </c>
      <c r="F27" s="80" t="s">
        <v>13</v>
      </c>
      <c r="G27" s="259" t="s">
        <v>13</v>
      </c>
      <c r="H27" s="259">
        <v>1</v>
      </c>
      <c r="I27" s="157">
        <v>4</v>
      </c>
      <c r="J27" s="280"/>
    </row>
    <row r="28" spans="1:10" ht="33.75">
      <c r="A28" s="55" t="s">
        <v>308</v>
      </c>
      <c r="B28" s="259">
        <v>17</v>
      </c>
      <c r="C28" s="259">
        <v>42</v>
      </c>
      <c r="D28" s="259">
        <v>622</v>
      </c>
      <c r="E28" s="259">
        <v>623</v>
      </c>
      <c r="F28" s="259">
        <v>2</v>
      </c>
      <c r="G28" s="259">
        <v>10</v>
      </c>
      <c r="H28" s="259">
        <v>241</v>
      </c>
      <c r="I28" s="157">
        <v>236</v>
      </c>
      <c r="J28" s="280"/>
    </row>
    <row r="29" spans="1:10" ht="33.75">
      <c r="A29" s="55" t="s">
        <v>309</v>
      </c>
      <c r="B29" s="259">
        <v>187</v>
      </c>
      <c r="C29" s="259">
        <v>197</v>
      </c>
      <c r="D29" s="259">
        <v>92</v>
      </c>
      <c r="E29" s="259">
        <v>118</v>
      </c>
      <c r="F29" s="259">
        <v>126</v>
      </c>
      <c r="G29" s="259">
        <v>140</v>
      </c>
      <c r="H29" s="259">
        <v>45</v>
      </c>
      <c r="I29" s="157">
        <v>77</v>
      </c>
      <c r="J29" s="280"/>
    </row>
    <row r="30" spans="1:10" ht="33.75">
      <c r="A30" s="55" t="s">
        <v>310</v>
      </c>
      <c r="B30" s="259">
        <v>279</v>
      </c>
      <c r="C30" s="259">
        <v>190</v>
      </c>
      <c r="D30" s="259">
        <v>45</v>
      </c>
      <c r="E30" s="259">
        <v>26</v>
      </c>
      <c r="F30" s="259">
        <v>242</v>
      </c>
      <c r="G30" s="259">
        <v>152</v>
      </c>
      <c r="H30" s="259">
        <v>20</v>
      </c>
      <c r="I30" s="157">
        <v>12</v>
      </c>
      <c r="J30" s="280"/>
    </row>
    <row r="31" spans="1:10" ht="33.75">
      <c r="A31" s="189" t="s">
        <v>311</v>
      </c>
      <c r="B31" s="262">
        <v>255</v>
      </c>
      <c r="C31" s="262">
        <v>189</v>
      </c>
      <c r="D31" s="262">
        <v>53</v>
      </c>
      <c r="E31" s="262">
        <v>49</v>
      </c>
      <c r="F31" s="262">
        <v>102</v>
      </c>
      <c r="G31" s="262">
        <v>92</v>
      </c>
      <c r="H31" s="262">
        <v>30</v>
      </c>
      <c r="I31" s="158">
        <v>33</v>
      </c>
      <c r="J31" s="280"/>
    </row>
  </sheetData>
  <mergeCells count="8">
    <mergeCell ref="A2:A4"/>
    <mergeCell ref="A1:I1"/>
    <mergeCell ref="B3:C3"/>
    <mergeCell ref="D3:E3"/>
    <mergeCell ref="F3:G3"/>
    <mergeCell ref="H3:I3"/>
    <mergeCell ref="B2:E2"/>
    <mergeCell ref="F2:I2"/>
  </mergeCells>
  <phoneticPr fontId="3" type="noConversion"/>
  <pageMargins left="0.51181102362204722" right="0.51181102362204722" top="0.98958333333333337" bottom="0.86614173228346458" header="0.51181102362204722" footer="0.51181102362204722"/>
  <pageSetup paperSize="9" orientation="portrait" horizontalDpi="1200" verticalDpi="120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4" tint="0.79998168889431442"/>
  </sheetPr>
  <dimension ref="A1:O25"/>
  <sheetViews>
    <sheetView zoomScaleNormal="100" workbookViewId="0">
      <selection activeCell="A2" sqref="A2"/>
    </sheetView>
  </sheetViews>
  <sheetFormatPr defaultRowHeight="12.75"/>
  <cols>
    <col min="1" max="1" width="19.42578125" customWidth="1"/>
    <col min="2" max="8" width="6.7109375" customWidth="1"/>
    <col min="9" max="11" width="6.42578125" customWidth="1"/>
    <col min="12" max="12" width="6.85546875" customWidth="1"/>
  </cols>
  <sheetData>
    <row r="1" spans="1:12" ht="40.5" customHeight="1">
      <c r="A1" s="376" t="s">
        <v>465</v>
      </c>
      <c r="B1" s="376"/>
      <c r="C1" s="376"/>
      <c r="D1" s="376"/>
      <c r="E1" s="376"/>
      <c r="F1" s="376"/>
      <c r="G1" s="376"/>
      <c r="H1" s="376"/>
      <c r="I1" s="376"/>
      <c r="J1" s="376"/>
      <c r="K1" s="376"/>
      <c r="L1" s="376"/>
    </row>
    <row r="19" spans="1:15" ht="6" customHeight="1"/>
    <row r="20" spans="1:15" ht="15.75" customHeight="1">
      <c r="A20" s="87"/>
      <c r="B20" s="4" t="s">
        <v>61</v>
      </c>
      <c r="C20" s="4" t="s">
        <v>62</v>
      </c>
      <c r="D20" s="9" t="s">
        <v>63</v>
      </c>
      <c r="E20" s="9" t="s">
        <v>64</v>
      </c>
      <c r="F20" s="9" t="s">
        <v>65</v>
      </c>
      <c r="G20" s="9" t="s">
        <v>172</v>
      </c>
      <c r="H20" s="5" t="s">
        <v>209</v>
      </c>
      <c r="I20" s="5" t="s">
        <v>381</v>
      </c>
      <c r="J20" s="5" t="s">
        <v>418</v>
      </c>
      <c r="K20" s="5" t="s">
        <v>458</v>
      </c>
      <c r="L20" s="178" t="s">
        <v>493</v>
      </c>
      <c r="N20" s="18"/>
      <c r="O20" s="18"/>
    </row>
    <row r="21" spans="1:15">
      <c r="A21" s="342" t="s">
        <v>144</v>
      </c>
      <c r="B21" s="142">
        <v>41.5</v>
      </c>
      <c r="C21" s="142">
        <v>40</v>
      </c>
      <c r="D21" s="142">
        <v>40.5</v>
      </c>
      <c r="E21" s="142">
        <v>39.700000000000003</v>
      </c>
      <c r="F21" s="74">
        <v>40.799999999999997</v>
      </c>
      <c r="G21" s="142">
        <v>41</v>
      </c>
      <c r="H21" s="74">
        <v>44.9</v>
      </c>
      <c r="I21" s="74">
        <v>49.4</v>
      </c>
      <c r="J21" s="142">
        <v>51</v>
      </c>
      <c r="K21" s="74">
        <v>53.1</v>
      </c>
      <c r="L21" s="74">
        <v>56.5</v>
      </c>
      <c r="N21" s="74"/>
      <c r="O21" s="74"/>
    </row>
    <row r="22" spans="1:15">
      <c r="A22" s="321" t="s">
        <v>145</v>
      </c>
      <c r="B22" s="142">
        <v>35.1</v>
      </c>
      <c r="C22" s="142">
        <v>33.5</v>
      </c>
      <c r="D22" s="142">
        <v>34.200000000000003</v>
      </c>
      <c r="E22" s="142">
        <v>33</v>
      </c>
      <c r="F22" s="74">
        <v>33.9</v>
      </c>
      <c r="G22" s="142">
        <v>33.299999999999997</v>
      </c>
      <c r="H22" s="74">
        <v>36.5</v>
      </c>
      <c r="I22" s="74">
        <v>40.200000000000003</v>
      </c>
      <c r="J22" s="74">
        <v>41.6</v>
      </c>
      <c r="K22" s="74">
        <v>44.3</v>
      </c>
      <c r="L22" s="74">
        <v>48.5</v>
      </c>
      <c r="N22" s="74"/>
      <c r="O22" s="74"/>
    </row>
    <row r="23" spans="1:15">
      <c r="A23" s="323" t="s">
        <v>146</v>
      </c>
      <c r="B23" s="147">
        <v>47.9</v>
      </c>
      <c r="C23" s="147">
        <v>46.7</v>
      </c>
      <c r="D23" s="147">
        <v>46.9</v>
      </c>
      <c r="E23" s="147">
        <v>46.5</v>
      </c>
      <c r="F23" s="78">
        <v>47.9</v>
      </c>
      <c r="G23" s="147">
        <v>49</v>
      </c>
      <c r="H23" s="78">
        <v>53.6</v>
      </c>
      <c r="I23" s="78">
        <v>58.9</v>
      </c>
      <c r="J23" s="78">
        <v>60.2</v>
      </c>
      <c r="K23" s="78">
        <v>61.5</v>
      </c>
      <c r="L23" s="147">
        <v>64</v>
      </c>
      <c r="N23" s="74"/>
      <c r="O23" s="74"/>
    </row>
    <row r="24" spans="1:15" ht="8.25" customHeight="1"/>
    <row r="25" spans="1:15" ht="33.75" customHeight="1">
      <c r="A25" s="396" t="s">
        <v>373</v>
      </c>
      <c r="B25" s="396"/>
      <c r="C25" s="396"/>
      <c r="D25" s="396"/>
      <c r="E25" s="396"/>
      <c r="F25" s="396"/>
      <c r="G25" s="396"/>
      <c r="H25" s="396"/>
      <c r="I25" s="396"/>
      <c r="J25" s="396"/>
      <c r="K25" s="396"/>
    </row>
  </sheetData>
  <mergeCells count="2">
    <mergeCell ref="A25:K25"/>
    <mergeCell ref="A1:L1"/>
  </mergeCells>
  <phoneticPr fontId="3" type="noConversion"/>
  <hyperlinks>
    <hyperlink ref="A25:G25" location="'39.~'!A1" display="'39.~'!A1" xr:uid="{00000000-0004-0000-2500-000000000000}"/>
  </hyperlinks>
  <pageMargins left="0.51181102362204722" right="0.51181102362204722" top="0.98958333333333337" bottom="0.86614173228346458" header="0.51181102362204722" footer="0.51181102362204722"/>
  <pageSetup paperSize="9" orientation="portrait" horizontalDpi="1200" verticalDpi="120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4" tint="0.79998168889431442"/>
  </sheetPr>
  <dimension ref="A1:M22"/>
  <sheetViews>
    <sheetView zoomScaleNormal="100" workbookViewId="0">
      <selection activeCell="A2" sqref="A2"/>
    </sheetView>
  </sheetViews>
  <sheetFormatPr defaultRowHeight="12.75"/>
  <cols>
    <col min="1" max="1" width="25.7109375" customWidth="1"/>
    <col min="2" max="13" width="6.140625" customWidth="1"/>
  </cols>
  <sheetData>
    <row r="1" spans="1:13" ht="39" customHeight="1">
      <c r="A1" s="376" t="s">
        <v>466</v>
      </c>
      <c r="B1" s="376"/>
      <c r="C1" s="376"/>
      <c r="D1" s="376"/>
      <c r="E1" s="376"/>
      <c r="F1" s="376"/>
      <c r="G1" s="376"/>
      <c r="H1" s="376"/>
      <c r="I1" s="376"/>
      <c r="J1" s="376"/>
      <c r="K1" s="376"/>
      <c r="L1" s="376"/>
      <c r="M1" s="127"/>
    </row>
    <row r="20" spans="1:13">
      <c r="A20" s="52"/>
      <c r="B20" s="4">
        <v>2014</v>
      </c>
      <c r="C20" s="5">
        <v>2015</v>
      </c>
      <c r="D20" s="9">
        <v>2016</v>
      </c>
      <c r="E20" s="9">
        <v>2017</v>
      </c>
      <c r="F20" s="9">
        <v>2018</v>
      </c>
      <c r="G20" s="9">
        <v>2019</v>
      </c>
      <c r="H20" s="9">
        <v>2020</v>
      </c>
      <c r="I20" s="9">
        <v>2021</v>
      </c>
      <c r="J20" s="9">
        <v>2022</v>
      </c>
      <c r="K20" s="9">
        <v>2023</v>
      </c>
      <c r="L20" s="9">
        <v>2024</v>
      </c>
    </row>
    <row r="21" spans="1:13" ht="33.75">
      <c r="A21" s="75" t="s">
        <v>14</v>
      </c>
      <c r="B21" s="76">
        <v>315</v>
      </c>
      <c r="C21" s="76">
        <v>289</v>
      </c>
      <c r="D21" s="76">
        <v>269</v>
      </c>
      <c r="E21" s="76">
        <v>240</v>
      </c>
      <c r="F21" s="76">
        <v>226</v>
      </c>
      <c r="G21" s="76">
        <v>215</v>
      </c>
      <c r="H21" s="76">
        <v>225</v>
      </c>
      <c r="I21" s="220">
        <v>233</v>
      </c>
      <c r="J21" s="220">
        <v>228</v>
      </c>
      <c r="K21" s="220">
        <v>233</v>
      </c>
      <c r="L21" s="340">
        <v>247</v>
      </c>
      <c r="M21" s="74"/>
    </row>
    <row r="22" spans="1:13" ht="33.75">
      <c r="A22" s="128" t="s">
        <v>3</v>
      </c>
      <c r="B22" s="148">
        <v>85</v>
      </c>
      <c r="C22" s="148">
        <v>84</v>
      </c>
      <c r="D22" s="148">
        <v>79</v>
      </c>
      <c r="E22" s="148">
        <v>73</v>
      </c>
      <c r="F22" s="148">
        <v>68</v>
      </c>
      <c r="G22" s="148">
        <v>62</v>
      </c>
      <c r="H22" s="148">
        <v>56</v>
      </c>
      <c r="I22" s="221">
        <v>55</v>
      </c>
      <c r="J22" s="221">
        <v>56</v>
      </c>
      <c r="K22" s="221">
        <v>57</v>
      </c>
      <c r="L22" s="341">
        <v>56</v>
      </c>
      <c r="M22" s="74"/>
    </row>
  </sheetData>
  <mergeCells count="1">
    <mergeCell ref="A1:L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79998168889431442"/>
  </sheetPr>
  <dimension ref="A1:U42"/>
  <sheetViews>
    <sheetView zoomScaleNormal="100" workbookViewId="0">
      <pane ySplit="3" topLeftCell="A9" activePane="bottomLeft" state="frozen"/>
      <selection pane="bottomLeft" activeCell="A2" sqref="A2:A3"/>
    </sheetView>
  </sheetViews>
  <sheetFormatPr defaultRowHeight="12.75"/>
  <cols>
    <col min="1" max="1" width="21.140625" customWidth="1"/>
    <col min="2" max="7" width="5.140625" customWidth="1"/>
    <col min="8" max="8" width="7.42578125" customWidth="1"/>
    <col min="9" max="9" width="7.85546875" customWidth="1"/>
    <col min="10" max="10" width="8.5703125" customWidth="1"/>
    <col min="11" max="11" width="8" customWidth="1"/>
    <col min="12" max="12" width="8.140625" customWidth="1"/>
    <col min="13" max="13" width="7.85546875" customWidth="1"/>
    <col min="14" max="17" width="6.140625" customWidth="1"/>
    <col min="18" max="18" width="6.42578125" customWidth="1"/>
    <col min="19" max="19" width="6.85546875" customWidth="1"/>
    <col min="21" max="21" width="20.5703125" bestFit="1" customWidth="1"/>
  </cols>
  <sheetData>
    <row r="1" spans="1:21" ht="35.25" customHeight="1">
      <c r="A1" s="368" t="s">
        <v>519</v>
      </c>
      <c r="B1" s="368"/>
      <c r="C1" s="368"/>
      <c r="D1" s="368"/>
      <c r="E1" s="368"/>
      <c r="F1" s="368"/>
      <c r="G1" s="368"/>
      <c r="H1" s="368"/>
      <c r="I1" s="368"/>
      <c r="J1" s="368"/>
      <c r="K1" s="368"/>
      <c r="L1" s="368"/>
      <c r="M1" s="368"/>
      <c r="N1" s="368"/>
      <c r="O1" s="368"/>
      <c r="P1" s="368"/>
      <c r="Q1" s="368"/>
      <c r="R1" s="368"/>
      <c r="S1" s="368"/>
    </row>
    <row r="2" spans="1:21" ht="42.75" customHeight="1">
      <c r="A2" s="369" t="s">
        <v>486</v>
      </c>
      <c r="B2" s="371" t="s">
        <v>15</v>
      </c>
      <c r="C2" s="372"/>
      <c r="D2" s="372"/>
      <c r="E2" s="372"/>
      <c r="F2" s="372"/>
      <c r="G2" s="369"/>
      <c r="H2" s="371" t="s">
        <v>16</v>
      </c>
      <c r="I2" s="372"/>
      <c r="J2" s="372"/>
      <c r="K2" s="372"/>
      <c r="L2" s="372"/>
      <c r="M2" s="369"/>
      <c r="N2" s="373" t="s">
        <v>445</v>
      </c>
      <c r="O2" s="374"/>
      <c r="P2" s="374"/>
      <c r="Q2" s="374"/>
      <c r="R2" s="374"/>
      <c r="S2" s="374"/>
    </row>
    <row r="3" spans="1:21" ht="15.75" customHeight="1">
      <c r="A3" s="370"/>
      <c r="B3" s="4">
        <v>2015</v>
      </c>
      <c r="C3" s="5">
        <v>2020</v>
      </c>
      <c r="D3" s="5">
        <v>2021</v>
      </c>
      <c r="E3" s="5">
        <v>2022</v>
      </c>
      <c r="F3" s="5">
        <v>2023</v>
      </c>
      <c r="G3" s="5">
        <v>2024</v>
      </c>
      <c r="H3" s="4">
        <v>2015</v>
      </c>
      <c r="I3" s="5">
        <v>2020</v>
      </c>
      <c r="J3" s="5">
        <v>2021</v>
      </c>
      <c r="K3" s="5">
        <v>2022</v>
      </c>
      <c r="L3" s="5">
        <v>2023</v>
      </c>
      <c r="M3" s="4">
        <v>2024</v>
      </c>
      <c r="N3" s="4">
        <v>2015</v>
      </c>
      <c r="O3" s="5">
        <v>2020</v>
      </c>
      <c r="P3" s="5">
        <v>2021</v>
      </c>
      <c r="Q3" s="5">
        <v>2022</v>
      </c>
      <c r="R3" s="5">
        <v>2023</v>
      </c>
      <c r="S3" s="5">
        <v>2024</v>
      </c>
    </row>
    <row r="4" spans="1:21">
      <c r="A4" s="11" t="s">
        <v>17</v>
      </c>
      <c r="B4" s="149">
        <v>1461</v>
      </c>
      <c r="C4" s="44">
        <v>1485</v>
      </c>
      <c r="D4" s="44">
        <v>1483</v>
      </c>
      <c r="E4" s="134">
        <v>1479</v>
      </c>
      <c r="F4" s="134">
        <v>1479</v>
      </c>
      <c r="G4" s="134">
        <v>1469</v>
      </c>
      <c r="H4" s="13">
        <v>149936</v>
      </c>
      <c r="I4" s="44">
        <v>134158</v>
      </c>
      <c r="J4" s="44">
        <v>137113</v>
      </c>
      <c r="K4" s="44">
        <v>133359</v>
      </c>
      <c r="L4" s="44">
        <v>129592</v>
      </c>
      <c r="M4" s="44">
        <v>127154</v>
      </c>
      <c r="N4" s="13">
        <v>12575</v>
      </c>
      <c r="O4" s="44">
        <v>12750</v>
      </c>
      <c r="P4" s="44">
        <v>12805</v>
      </c>
      <c r="Q4" s="44">
        <v>12582</v>
      </c>
      <c r="R4" s="44">
        <v>12568</v>
      </c>
      <c r="S4" s="44">
        <f>11103+1369</f>
        <v>12472</v>
      </c>
      <c r="T4" s="337"/>
      <c r="U4" s="336"/>
    </row>
    <row r="5" spans="1:21">
      <c r="A5" s="14" t="s">
        <v>18</v>
      </c>
      <c r="B5" s="150">
        <v>160</v>
      </c>
      <c r="C5" s="44">
        <v>179</v>
      </c>
      <c r="D5" s="44">
        <v>177</v>
      </c>
      <c r="E5" s="135">
        <v>176</v>
      </c>
      <c r="F5" s="135">
        <v>178</v>
      </c>
      <c r="G5" s="135">
        <v>178</v>
      </c>
      <c r="H5" s="15">
        <v>38402</v>
      </c>
      <c r="I5" s="44">
        <v>36165</v>
      </c>
      <c r="J5" s="44">
        <v>38801</v>
      </c>
      <c r="K5" s="44">
        <v>38825</v>
      </c>
      <c r="L5" s="44">
        <v>38766</v>
      </c>
      <c r="M5" s="44">
        <v>38652</v>
      </c>
      <c r="N5" s="15">
        <v>3042</v>
      </c>
      <c r="O5" s="44">
        <v>3284</v>
      </c>
      <c r="P5" s="44">
        <v>3299</v>
      </c>
      <c r="Q5" s="44">
        <v>3271</v>
      </c>
      <c r="R5" s="44">
        <v>3331</v>
      </c>
      <c r="S5" s="44">
        <f>3163+178</f>
        <v>3341</v>
      </c>
      <c r="T5" s="337"/>
      <c r="U5" s="336"/>
    </row>
    <row r="6" spans="1:21">
      <c r="A6" s="14" t="s">
        <v>19</v>
      </c>
      <c r="B6" s="150">
        <v>484</v>
      </c>
      <c r="C6" s="44">
        <v>482</v>
      </c>
      <c r="D6" s="44">
        <v>484</v>
      </c>
      <c r="E6" s="135">
        <v>482</v>
      </c>
      <c r="F6" s="135">
        <v>482</v>
      </c>
      <c r="G6" s="135">
        <v>481</v>
      </c>
      <c r="H6" s="15">
        <v>37771</v>
      </c>
      <c r="I6" s="44">
        <v>33340</v>
      </c>
      <c r="J6" s="44">
        <v>32722</v>
      </c>
      <c r="K6" s="44">
        <v>31762</v>
      </c>
      <c r="L6" s="44">
        <v>30307</v>
      </c>
      <c r="M6" s="44">
        <v>29600</v>
      </c>
      <c r="N6" s="15">
        <v>3362</v>
      </c>
      <c r="O6" s="44">
        <v>3250</v>
      </c>
      <c r="P6" s="44">
        <v>3259</v>
      </c>
      <c r="Q6" s="44">
        <v>3194</v>
      </c>
      <c r="R6" s="44">
        <v>3163</v>
      </c>
      <c r="S6" s="44">
        <f>2671+447</f>
        <v>3118</v>
      </c>
      <c r="T6" s="337"/>
      <c r="U6" s="336"/>
    </row>
    <row r="7" spans="1:21">
      <c r="A7" s="16" t="s">
        <v>20</v>
      </c>
      <c r="B7" s="151">
        <v>35</v>
      </c>
      <c r="C7" s="34">
        <v>35</v>
      </c>
      <c r="D7" s="136">
        <v>35</v>
      </c>
      <c r="E7" s="136">
        <v>35</v>
      </c>
      <c r="F7" s="136">
        <v>35</v>
      </c>
      <c r="G7" s="136">
        <v>35</v>
      </c>
      <c r="H7" s="19">
        <v>6925</v>
      </c>
      <c r="I7" s="34">
        <v>6851</v>
      </c>
      <c r="J7" s="277">
        <v>5918</v>
      </c>
      <c r="K7" s="277">
        <v>5939</v>
      </c>
      <c r="L7" s="277">
        <v>5767</v>
      </c>
      <c r="M7" s="277">
        <v>5718</v>
      </c>
      <c r="N7" s="277">
        <v>513</v>
      </c>
      <c r="O7" s="277">
        <v>493</v>
      </c>
      <c r="P7" s="277">
        <v>517</v>
      </c>
      <c r="Q7" s="277">
        <v>513</v>
      </c>
      <c r="R7" s="277">
        <v>506</v>
      </c>
      <c r="S7" s="277">
        <f>474+35</f>
        <v>509</v>
      </c>
      <c r="T7" s="338"/>
      <c r="U7" s="336"/>
    </row>
    <row r="8" spans="1:21">
      <c r="A8" s="16" t="s">
        <v>21</v>
      </c>
      <c r="B8" s="151">
        <v>34</v>
      </c>
      <c r="C8" s="34">
        <v>34</v>
      </c>
      <c r="D8" s="136">
        <v>34</v>
      </c>
      <c r="E8" s="136">
        <v>34</v>
      </c>
      <c r="F8" s="136">
        <v>34</v>
      </c>
      <c r="G8" s="136">
        <v>34</v>
      </c>
      <c r="H8" s="19">
        <v>2312</v>
      </c>
      <c r="I8" s="34">
        <v>1843</v>
      </c>
      <c r="J8" s="277">
        <v>1961</v>
      </c>
      <c r="K8" s="277">
        <v>1905</v>
      </c>
      <c r="L8" s="277">
        <v>1878</v>
      </c>
      <c r="M8" s="277">
        <v>1889</v>
      </c>
      <c r="N8" s="277">
        <v>244</v>
      </c>
      <c r="O8" s="277">
        <v>243</v>
      </c>
      <c r="P8" s="277">
        <v>249</v>
      </c>
      <c r="Q8" s="277">
        <v>237</v>
      </c>
      <c r="R8" s="277">
        <v>234</v>
      </c>
      <c r="S8" s="277">
        <f>198+33</f>
        <v>231</v>
      </c>
      <c r="T8" s="338"/>
      <c r="U8" s="336"/>
    </row>
    <row r="9" spans="1:21">
      <c r="A9" s="16" t="s">
        <v>22</v>
      </c>
      <c r="B9" s="151">
        <v>25</v>
      </c>
      <c r="C9" s="34">
        <v>27</v>
      </c>
      <c r="D9" s="136">
        <v>26</v>
      </c>
      <c r="E9" s="136">
        <v>26</v>
      </c>
      <c r="F9" s="136">
        <v>26</v>
      </c>
      <c r="G9" s="136">
        <v>26</v>
      </c>
      <c r="H9" s="19">
        <v>1350</v>
      </c>
      <c r="I9" s="34">
        <v>1335</v>
      </c>
      <c r="J9" s="277">
        <v>1244</v>
      </c>
      <c r="K9" s="277">
        <v>1275</v>
      </c>
      <c r="L9" s="277">
        <v>1210</v>
      </c>
      <c r="M9" s="277">
        <v>1176</v>
      </c>
      <c r="N9" s="277">
        <v>137</v>
      </c>
      <c r="O9" s="277">
        <v>140</v>
      </c>
      <c r="P9" s="277">
        <v>136</v>
      </c>
      <c r="Q9" s="277">
        <v>133</v>
      </c>
      <c r="R9" s="277">
        <v>133</v>
      </c>
      <c r="S9" s="277">
        <f>108+24</f>
        <v>132</v>
      </c>
      <c r="T9" s="338"/>
      <c r="U9" s="336"/>
    </row>
    <row r="10" spans="1:21">
      <c r="A10" s="16" t="s">
        <v>23</v>
      </c>
      <c r="B10" s="151">
        <v>43</v>
      </c>
      <c r="C10" s="34">
        <v>43</v>
      </c>
      <c r="D10" s="136">
        <v>43</v>
      </c>
      <c r="E10" s="136">
        <v>43</v>
      </c>
      <c r="F10" s="136">
        <v>43</v>
      </c>
      <c r="G10" s="136">
        <v>43</v>
      </c>
      <c r="H10" s="19">
        <v>3509</v>
      </c>
      <c r="I10" s="34">
        <v>3305</v>
      </c>
      <c r="J10" s="277">
        <v>3218</v>
      </c>
      <c r="K10" s="277">
        <v>3074</v>
      </c>
      <c r="L10" s="277">
        <v>2889</v>
      </c>
      <c r="M10" s="277">
        <v>2766</v>
      </c>
      <c r="N10" s="277">
        <v>356</v>
      </c>
      <c r="O10" s="277">
        <v>352</v>
      </c>
      <c r="P10" s="277">
        <v>346</v>
      </c>
      <c r="Q10" s="277">
        <v>333</v>
      </c>
      <c r="R10" s="277">
        <v>336</v>
      </c>
      <c r="S10" s="277">
        <f>287+42</f>
        <v>329</v>
      </c>
      <c r="T10" s="338"/>
      <c r="U10" s="336"/>
    </row>
    <row r="11" spans="1:21">
      <c r="A11" s="16" t="s">
        <v>24</v>
      </c>
      <c r="B11" s="151">
        <v>44</v>
      </c>
      <c r="C11" s="34">
        <v>44</v>
      </c>
      <c r="D11" s="136">
        <v>44</v>
      </c>
      <c r="E11" s="136">
        <v>43</v>
      </c>
      <c r="F11" s="136">
        <v>43</v>
      </c>
      <c r="G11" s="136">
        <v>43</v>
      </c>
      <c r="H11" s="19">
        <v>3084</v>
      </c>
      <c r="I11" s="34">
        <v>2660</v>
      </c>
      <c r="J11" s="277">
        <v>2633</v>
      </c>
      <c r="K11" s="277">
        <v>2504</v>
      </c>
      <c r="L11" s="277">
        <v>2326</v>
      </c>
      <c r="M11" s="277">
        <v>2304</v>
      </c>
      <c r="N11" s="277">
        <v>324</v>
      </c>
      <c r="O11" s="277">
        <v>304</v>
      </c>
      <c r="P11" s="277">
        <v>286</v>
      </c>
      <c r="Q11" s="277">
        <v>276</v>
      </c>
      <c r="R11" s="277">
        <v>268</v>
      </c>
      <c r="S11" s="277">
        <f>218+38</f>
        <v>256</v>
      </c>
      <c r="T11" s="338"/>
      <c r="U11" s="336"/>
    </row>
    <row r="12" spans="1:21">
      <c r="A12" s="16" t="s">
        <v>25</v>
      </c>
      <c r="B12" s="151">
        <v>54</v>
      </c>
      <c r="C12" s="34">
        <v>51</v>
      </c>
      <c r="D12" s="136">
        <v>51</v>
      </c>
      <c r="E12" s="136">
        <v>50</v>
      </c>
      <c r="F12" s="136">
        <v>50</v>
      </c>
      <c r="G12" s="136">
        <v>49</v>
      </c>
      <c r="H12" s="19">
        <v>3778</v>
      </c>
      <c r="I12" s="34">
        <v>3241</v>
      </c>
      <c r="J12" s="277">
        <v>3206</v>
      </c>
      <c r="K12" s="277">
        <v>3030</v>
      </c>
      <c r="L12" s="277">
        <v>2841</v>
      </c>
      <c r="M12" s="277">
        <v>2791</v>
      </c>
      <c r="N12" s="277">
        <v>326</v>
      </c>
      <c r="O12" s="277">
        <v>305</v>
      </c>
      <c r="P12" s="277">
        <v>302</v>
      </c>
      <c r="Q12" s="277">
        <v>292</v>
      </c>
      <c r="R12" s="277">
        <v>281</v>
      </c>
      <c r="S12" s="277">
        <f>237+39</f>
        <v>276</v>
      </c>
      <c r="T12" s="338"/>
      <c r="U12" s="336"/>
    </row>
    <row r="13" spans="1:21">
      <c r="A13" s="16" t="s">
        <v>26</v>
      </c>
      <c r="B13" s="151">
        <v>45</v>
      </c>
      <c r="C13" s="34">
        <v>46</v>
      </c>
      <c r="D13" s="136">
        <v>46</v>
      </c>
      <c r="E13" s="136">
        <v>46</v>
      </c>
      <c r="F13" s="136">
        <v>46</v>
      </c>
      <c r="G13" s="136">
        <v>48</v>
      </c>
      <c r="H13" s="19">
        <v>3160</v>
      </c>
      <c r="I13" s="34">
        <v>2925</v>
      </c>
      <c r="J13" s="277">
        <v>2766</v>
      </c>
      <c r="K13" s="277">
        <v>2688</v>
      </c>
      <c r="L13" s="277">
        <v>2563</v>
      </c>
      <c r="M13" s="277">
        <v>2521</v>
      </c>
      <c r="N13" s="277">
        <v>247</v>
      </c>
      <c r="O13" s="277">
        <v>240</v>
      </c>
      <c r="P13" s="277">
        <v>238</v>
      </c>
      <c r="Q13" s="277">
        <v>239</v>
      </c>
      <c r="R13" s="277">
        <v>236</v>
      </c>
      <c r="S13" s="277">
        <f>191+47</f>
        <v>238</v>
      </c>
      <c r="T13" s="338"/>
      <c r="U13" s="336"/>
    </row>
    <row r="14" spans="1:21">
      <c r="A14" s="16" t="s">
        <v>27</v>
      </c>
      <c r="B14" s="151">
        <v>30</v>
      </c>
      <c r="C14" s="34">
        <v>30</v>
      </c>
      <c r="D14" s="136">
        <v>30</v>
      </c>
      <c r="E14" s="136">
        <v>30</v>
      </c>
      <c r="F14" s="136">
        <v>30</v>
      </c>
      <c r="G14" s="136">
        <v>30</v>
      </c>
      <c r="H14" s="19">
        <v>2310</v>
      </c>
      <c r="I14" s="34">
        <v>1944</v>
      </c>
      <c r="J14" s="277">
        <v>2024</v>
      </c>
      <c r="K14" s="277">
        <v>2007</v>
      </c>
      <c r="L14" s="277">
        <v>1940</v>
      </c>
      <c r="M14" s="277">
        <v>1814</v>
      </c>
      <c r="N14" s="277">
        <v>192</v>
      </c>
      <c r="O14" s="277">
        <v>187</v>
      </c>
      <c r="P14" s="277">
        <v>186</v>
      </c>
      <c r="Q14" s="277">
        <v>188</v>
      </c>
      <c r="R14" s="277">
        <v>187</v>
      </c>
      <c r="S14" s="277">
        <f>158+28</f>
        <v>186</v>
      </c>
      <c r="T14" s="338"/>
      <c r="U14" s="336"/>
    </row>
    <row r="15" spans="1:21">
      <c r="A15" s="16" t="s">
        <v>28</v>
      </c>
      <c r="B15" s="151">
        <v>27</v>
      </c>
      <c r="C15" s="34">
        <v>27</v>
      </c>
      <c r="D15" s="136">
        <v>27</v>
      </c>
      <c r="E15" s="136">
        <v>27</v>
      </c>
      <c r="F15" s="136">
        <v>27</v>
      </c>
      <c r="G15" s="136">
        <v>27</v>
      </c>
      <c r="H15" s="19">
        <v>1587</v>
      </c>
      <c r="I15" s="34">
        <v>1192</v>
      </c>
      <c r="J15" s="277">
        <v>1177</v>
      </c>
      <c r="K15" s="277">
        <v>1148</v>
      </c>
      <c r="L15" s="277">
        <v>1103</v>
      </c>
      <c r="M15" s="277">
        <v>1065</v>
      </c>
      <c r="N15" s="277">
        <v>138</v>
      </c>
      <c r="O15" s="277">
        <v>139</v>
      </c>
      <c r="P15" s="277">
        <v>138</v>
      </c>
      <c r="Q15" s="277">
        <v>127</v>
      </c>
      <c r="R15" s="277">
        <v>129</v>
      </c>
      <c r="S15" s="277">
        <f>106+22</f>
        <v>128</v>
      </c>
      <c r="T15" s="338"/>
      <c r="U15" s="336"/>
    </row>
    <row r="16" spans="1:21">
      <c r="A16" s="16" t="s">
        <v>127</v>
      </c>
      <c r="B16" s="151">
        <v>43</v>
      </c>
      <c r="C16" s="34">
        <v>43</v>
      </c>
      <c r="D16" s="136">
        <v>43</v>
      </c>
      <c r="E16" s="136">
        <v>43</v>
      </c>
      <c r="F16" s="136">
        <v>43</v>
      </c>
      <c r="G16" s="136">
        <v>42</v>
      </c>
      <c r="H16" s="19">
        <v>2485</v>
      </c>
      <c r="I16" s="34">
        <v>2097</v>
      </c>
      <c r="J16" s="277">
        <v>2154</v>
      </c>
      <c r="K16" s="277">
        <v>2019</v>
      </c>
      <c r="L16" s="277">
        <v>1934</v>
      </c>
      <c r="M16" s="277">
        <v>1873</v>
      </c>
      <c r="N16" s="277">
        <v>222</v>
      </c>
      <c r="O16" s="277">
        <v>221</v>
      </c>
      <c r="P16" s="277">
        <v>219</v>
      </c>
      <c r="Q16" s="277">
        <v>214</v>
      </c>
      <c r="R16" s="277">
        <v>207</v>
      </c>
      <c r="S16" s="277">
        <f>166+40</f>
        <v>206</v>
      </c>
      <c r="T16" s="338"/>
      <c r="U16" s="336"/>
    </row>
    <row r="17" spans="1:21">
      <c r="A17" s="16" t="s">
        <v>487</v>
      </c>
      <c r="B17" s="151">
        <v>45</v>
      </c>
      <c r="C17" s="34">
        <v>44</v>
      </c>
      <c r="D17" s="136">
        <v>44</v>
      </c>
      <c r="E17" s="136">
        <v>44</v>
      </c>
      <c r="F17" s="136">
        <v>44</v>
      </c>
      <c r="G17" s="136">
        <v>44</v>
      </c>
      <c r="H17" s="19">
        <v>3942</v>
      </c>
      <c r="I17" s="34">
        <v>3328</v>
      </c>
      <c r="J17" s="277">
        <v>3449</v>
      </c>
      <c r="K17" s="277">
        <v>3227</v>
      </c>
      <c r="L17" s="277">
        <v>3073</v>
      </c>
      <c r="M17" s="277">
        <v>3017</v>
      </c>
      <c r="N17" s="277">
        <v>303</v>
      </c>
      <c r="O17" s="277">
        <v>290</v>
      </c>
      <c r="P17" s="277">
        <v>296</v>
      </c>
      <c r="Q17" s="277">
        <v>296</v>
      </c>
      <c r="R17" s="277">
        <v>292</v>
      </c>
      <c r="S17" s="277">
        <f>253+41</f>
        <v>294</v>
      </c>
      <c r="T17" s="338"/>
      <c r="U17" s="336"/>
    </row>
    <row r="18" spans="1:21">
      <c r="A18" s="16" t="s">
        <v>29</v>
      </c>
      <c r="B18" s="151">
        <v>59</v>
      </c>
      <c r="C18" s="34">
        <v>58</v>
      </c>
      <c r="D18" s="136">
        <v>61</v>
      </c>
      <c r="E18" s="136">
        <v>61</v>
      </c>
      <c r="F18" s="136">
        <v>61</v>
      </c>
      <c r="G18" s="136">
        <v>60</v>
      </c>
      <c r="H18" s="19">
        <v>3329</v>
      </c>
      <c r="I18" s="34">
        <v>2619</v>
      </c>
      <c r="J18" s="277">
        <v>2972</v>
      </c>
      <c r="K18" s="277">
        <v>2946</v>
      </c>
      <c r="L18" s="277">
        <v>2783</v>
      </c>
      <c r="M18" s="277">
        <v>2666</v>
      </c>
      <c r="N18" s="277">
        <v>360</v>
      </c>
      <c r="O18" s="277">
        <v>336</v>
      </c>
      <c r="P18" s="277">
        <v>346</v>
      </c>
      <c r="Q18" s="277">
        <v>346</v>
      </c>
      <c r="R18" s="277">
        <v>354</v>
      </c>
      <c r="S18" s="277">
        <f>275+58</f>
        <v>333</v>
      </c>
      <c r="T18" s="338"/>
      <c r="U18" s="336"/>
    </row>
    <row r="19" spans="1:21" ht="14.25" customHeight="1">
      <c r="A19" s="20" t="s">
        <v>30</v>
      </c>
      <c r="B19" s="150">
        <v>484</v>
      </c>
      <c r="C19" s="44">
        <v>495</v>
      </c>
      <c r="D19" s="135">
        <v>495</v>
      </c>
      <c r="E19" s="135">
        <v>497</v>
      </c>
      <c r="F19" s="135">
        <v>497</v>
      </c>
      <c r="G19" s="135">
        <v>492</v>
      </c>
      <c r="H19" s="15">
        <v>43694</v>
      </c>
      <c r="I19" s="44">
        <v>38131</v>
      </c>
      <c r="J19" s="44">
        <v>39253</v>
      </c>
      <c r="K19" s="44">
        <v>37715</v>
      </c>
      <c r="L19" s="44">
        <v>36591</v>
      </c>
      <c r="M19" s="44">
        <v>35968</v>
      </c>
      <c r="N19" s="44">
        <v>3470</v>
      </c>
      <c r="O19" s="44">
        <v>3518</v>
      </c>
      <c r="P19" s="44">
        <v>3554</v>
      </c>
      <c r="Q19" s="44">
        <v>3525</v>
      </c>
      <c r="R19" s="44">
        <v>3488</v>
      </c>
      <c r="S19" s="44">
        <f>3024+449</f>
        <v>3473</v>
      </c>
      <c r="T19" s="339"/>
      <c r="U19" s="336"/>
    </row>
    <row r="20" spans="1:21">
      <c r="A20" s="16" t="s">
        <v>31</v>
      </c>
      <c r="B20" s="151">
        <v>31</v>
      </c>
      <c r="C20" s="34">
        <v>31</v>
      </c>
      <c r="D20" s="136">
        <v>31</v>
      </c>
      <c r="E20" s="136">
        <v>31</v>
      </c>
      <c r="F20" s="136">
        <v>31</v>
      </c>
      <c r="G20" s="136">
        <v>31</v>
      </c>
      <c r="H20" s="19">
        <v>3479</v>
      </c>
      <c r="I20" s="34">
        <v>2843</v>
      </c>
      <c r="J20" s="277">
        <v>3017</v>
      </c>
      <c r="K20" s="278">
        <v>2986</v>
      </c>
      <c r="L20" s="278">
        <v>2926</v>
      </c>
      <c r="M20" s="278">
        <v>2879</v>
      </c>
      <c r="N20" s="278">
        <v>273</v>
      </c>
      <c r="O20" s="278">
        <v>267</v>
      </c>
      <c r="P20" s="278">
        <v>266</v>
      </c>
      <c r="Q20" s="278">
        <v>259</v>
      </c>
      <c r="R20" s="278">
        <v>262</v>
      </c>
      <c r="S20" s="278">
        <f>235+27</f>
        <v>262</v>
      </c>
      <c r="T20" s="338"/>
      <c r="U20" s="336"/>
    </row>
    <row r="21" spans="1:21">
      <c r="A21" s="16" t="s">
        <v>32</v>
      </c>
      <c r="B21" s="151">
        <v>33</v>
      </c>
      <c r="C21" s="34">
        <v>33</v>
      </c>
      <c r="D21" s="136">
        <v>32</v>
      </c>
      <c r="E21" s="136">
        <v>34</v>
      </c>
      <c r="F21" s="136">
        <v>34</v>
      </c>
      <c r="G21" s="136">
        <v>34</v>
      </c>
      <c r="H21" s="19">
        <v>2595</v>
      </c>
      <c r="I21" s="34">
        <v>2275</v>
      </c>
      <c r="J21" s="277">
        <v>2314</v>
      </c>
      <c r="K21" s="278">
        <v>2282</v>
      </c>
      <c r="L21" s="278">
        <v>2193</v>
      </c>
      <c r="M21" s="278">
        <v>2124</v>
      </c>
      <c r="N21" s="278">
        <v>232</v>
      </c>
      <c r="O21" s="278">
        <v>220</v>
      </c>
      <c r="P21" s="278">
        <v>225</v>
      </c>
      <c r="Q21" s="278">
        <v>219</v>
      </c>
      <c r="R21" s="278">
        <v>222</v>
      </c>
      <c r="S21" s="278">
        <f>189+32</f>
        <v>221</v>
      </c>
      <c r="T21" s="338"/>
      <c r="U21" s="336"/>
    </row>
    <row r="22" spans="1:21">
      <c r="A22" s="16" t="s">
        <v>33</v>
      </c>
      <c r="B22" s="151">
        <v>33</v>
      </c>
      <c r="C22" s="34">
        <v>32</v>
      </c>
      <c r="D22" s="136">
        <v>33</v>
      </c>
      <c r="E22" s="136">
        <v>33</v>
      </c>
      <c r="F22" s="136">
        <v>33</v>
      </c>
      <c r="G22" s="136">
        <v>33</v>
      </c>
      <c r="H22" s="19">
        <v>3441</v>
      </c>
      <c r="I22" s="34">
        <v>3254</v>
      </c>
      <c r="J22" s="277">
        <v>3274</v>
      </c>
      <c r="K22" s="278">
        <v>3139</v>
      </c>
      <c r="L22" s="278">
        <v>3028</v>
      </c>
      <c r="M22" s="278">
        <v>3034</v>
      </c>
      <c r="N22" s="278">
        <v>245</v>
      </c>
      <c r="O22" s="278">
        <v>267</v>
      </c>
      <c r="P22" s="278">
        <v>280</v>
      </c>
      <c r="Q22" s="278">
        <v>276</v>
      </c>
      <c r="R22" s="278">
        <v>269</v>
      </c>
      <c r="S22" s="278">
        <f>242+33</f>
        <v>275</v>
      </c>
      <c r="T22" s="338"/>
      <c r="U22" s="336"/>
    </row>
    <row r="23" spans="1:21">
      <c r="A23" s="16" t="s">
        <v>34</v>
      </c>
      <c r="B23" s="151">
        <v>12</v>
      </c>
      <c r="C23" s="34">
        <v>12</v>
      </c>
      <c r="D23" s="136">
        <v>12</v>
      </c>
      <c r="E23" s="136">
        <v>12</v>
      </c>
      <c r="F23" s="136">
        <v>12</v>
      </c>
      <c r="G23" s="136">
        <v>12</v>
      </c>
      <c r="H23" s="19">
        <v>1532</v>
      </c>
      <c r="I23" s="34">
        <v>1327</v>
      </c>
      <c r="J23" s="277">
        <v>1412</v>
      </c>
      <c r="K23" s="278">
        <v>1329</v>
      </c>
      <c r="L23" s="278">
        <v>1301</v>
      </c>
      <c r="M23" s="278">
        <v>1289</v>
      </c>
      <c r="N23" s="278">
        <v>133</v>
      </c>
      <c r="O23" s="278">
        <v>133</v>
      </c>
      <c r="P23" s="278">
        <v>138</v>
      </c>
      <c r="Q23" s="278">
        <v>143</v>
      </c>
      <c r="R23" s="278">
        <v>148</v>
      </c>
      <c r="S23" s="278">
        <f>134+14</f>
        <v>148</v>
      </c>
      <c r="T23" s="338"/>
      <c r="U23" s="336"/>
    </row>
    <row r="24" spans="1:21">
      <c r="A24" s="16" t="s">
        <v>129</v>
      </c>
      <c r="B24" s="151">
        <v>52</v>
      </c>
      <c r="C24" s="34">
        <v>50</v>
      </c>
      <c r="D24" s="136">
        <v>51</v>
      </c>
      <c r="E24" s="136">
        <v>51</v>
      </c>
      <c r="F24" s="136">
        <v>51</v>
      </c>
      <c r="G24" s="136">
        <v>52</v>
      </c>
      <c r="H24" s="19">
        <v>4499</v>
      </c>
      <c r="I24" s="34">
        <v>3628</v>
      </c>
      <c r="J24" s="277">
        <v>3768</v>
      </c>
      <c r="K24" s="278">
        <v>3665</v>
      </c>
      <c r="L24" s="278">
        <v>3534</v>
      </c>
      <c r="M24" s="278">
        <v>3547</v>
      </c>
      <c r="N24" s="278">
        <v>307</v>
      </c>
      <c r="O24" s="278">
        <v>287</v>
      </c>
      <c r="P24" s="278">
        <v>297</v>
      </c>
      <c r="Q24" s="278">
        <v>293</v>
      </c>
      <c r="R24" s="278">
        <v>291</v>
      </c>
      <c r="S24" s="278">
        <f>261+44</f>
        <v>305</v>
      </c>
      <c r="T24" s="338"/>
      <c r="U24" s="336"/>
    </row>
    <row r="25" spans="1:21">
      <c r="A25" s="16" t="s">
        <v>35</v>
      </c>
      <c r="B25" s="151">
        <v>34</v>
      </c>
      <c r="C25" s="34">
        <v>38</v>
      </c>
      <c r="D25" s="136">
        <v>39</v>
      </c>
      <c r="E25" s="136">
        <v>39</v>
      </c>
      <c r="F25" s="136">
        <v>40</v>
      </c>
      <c r="G25" s="136">
        <v>40</v>
      </c>
      <c r="H25" s="19">
        <v>5054</v>
      </c>
      <c r="I25" s="34">
        <v>4643</v>
      </c>
      <c r="J25" s="277">
        <v>4619</v>
      </c>
      <c r="K25" s="278">
        <v>4505</v>
      </c>
      <c r="L25" s="278">
        <v>4472</v>
      </c>
      <c r="M25" s="278">
        <v>4501</v>
      </c>
      <c r="N25" s="278">
        <v>344</v>
      </c>
      <c r="O25" s="278">
        <v>372</v>
      </c>
      <c r="P25" s="278">
        <v>385</v>
      </c>
      <c r="Q25" s="278">
        <v>392</v>
      </c>
      <c r="R25" s="278">
        <v>385</v>
      </c>
      <c r="S25" s="278">
        <f>341+39</f>
        <v>380</v>
      </c>
      <c r="T25" s="338"/>
      <c r="U25" s="336"/>
    </row>
    <row r="26" spans="1:21">
      <c r="A26" s="16" t="s">
        <v>36</v>
      </c>
      <c r="B26" s="151">
        <v>29</v>
      </c>
      <c r="C26" s="34">
        <v>31</v>
      </c>
      <c r="D26" s="136">
        <v>31</v>
      </c>
      <c r="E26" s="136">
        <v>31</v>
      </c>
      <c r="F26" s="136">
        <v>31</v>
      </c>
      <c r="G26" s="136">
        <v>31</v>
      </c>
      <c r="H26" s="19">
        <v>2174</v>
      </c>
      <c r="I26" s="34">
        <v>1822</v>
      </c>
      <c r="J26" s="277">
        <v>2039</v>
      </c>
      <c r="K26" s="278">
        <v>1925</v>
      </c>
      <c r="L26" s="278">
        <v>1868</v>
      </c>
      <c r="M26" s="278">
        <v>1807</v>
      </c>
      <c r="N26" s="278">
        <v>163</v>
      </c>
      <c r="O26" s="278">
        <v>180</v>
      </c>
      <c r="P26" s="278">
        <v>176</v>
      </c>
      <c r="Q26" s="278">
        <v>176</v>
      </c>
      <c r="R26" s="278">
        <v>177</v>
      </c>
      <c r="S26" s="278">
        <f>145+27</f>
        <v>172</v>
      </c>
      <c r="T26" s="338"/>
      <c r="U26" s="336"/>
    </row>
    <row r="27" spans="1:21">
      <c r="A27" s="16" t="s">
        <v>37</v>
      </c>
      <c r="B27" s="151">
        <v>62</v>
      </c>
      <c r="C27" s="34">
        <v>62</v>
      </c>
      <c r="D27" s="136">
        <v>61</v>
      </c>
      <c r="E27" s="136">
        <v>61</v>
      </c>
      <c r="F27" s="136">
        <v>61</v>
      </c>
      <c r="G27" s="136">
        <v>59</v>
      </c>
      <c r="H27" s="19">
        <v>5125</v>
      </c>
      <c r="I27" s="34">
        <v>4321</v>
      </c>
      <c r="J27" s="277">
        <v>4654</v>
      </c>
      <c r="K27" s="278">
        <v>4400</v>
      </c>
      <c r="L27" s="278">
        <v>4255</v>
      </c>
      <c r="M27" s="278">
        <v>4149</v>
      </c>
      <c r="N27" s="278">
        <v>408</v>
      </c>
      <c r="O27" s="278">
        <v>396</v>
      </c>
      <c r="P27" s="278">
        <v>404</v>
      </c>
      <c r="Q27" s="278">
        <v>406</v>
      </c>
      <c r="R27" s="278">
        <v>406</v>
      </c>
      <c r="S27" s="278">
        <f>336+55</f>
        <v>391</v>
      </c>
      <c r="T27" s="338"/>
      <c r="U27" s="336"/>
    </row>
    <row r="28" spans="1:21">
      <c r="A28" s="16" t="s">
        <v>38</v>
      </c>
      <c r="B28" s="151">
        <v>35</v>
      </c>
      <c r="C28" s="34">
        <v>37</v>
      </c>
      <c r="D28" s="136">
        <v>36</v>
      </c>
      <c r="E28" s="136">
        <v>36</v>
      </c>
      <c r="F28" s="136">
        <v>36</v>
      </c>
      <c r="G28" s="136">
        <v>34</v>
      </c>
      <c r="H28" s="19">
        <v>2076</v>
      </c>
      <c r="I28" s="34">
        <v>1769</v>
      </c>
      <c r="J28" s="277">
        <v>1778</v>
      </c>
      <c r="K28" s="278">
        <v>1643</v>
      </c>
      <c r="L28" s="278">
        <v>1566</v>
      </c>
      <c r="M28" s="278">
        <v>1532</v>
      </c>
      <c r="N28" s="278">
        <v>196</v>
      </c>
      <c r="O28" s="278">
        <v>190</v>
      </c>
      <c r="P28" s="278">
        <v>195</v>
      </c>
      <c r="Q28" s="278">
        <v>198</v>
      </c>
      <c r="R28" s="278">
        <v>195</v>
      </c>
      <c r="S28" s="278">
        <f>158+30</f>
        <v>188</v>
      </c>
      <c r="T28" s="338"/>
      <c r="U28" s="336"/>
    </row>
    <row r="29" spans="1:21">
      <c r="A29" s="16" t="s">
        <v>39</v>
      </c>
      <c r="B29" s="151">
        <v>38</v>
      </c>
      <c r="C29" s="34">
        <v>41</v>
      </c>
      <c r="D29" s="136">
        <v>41</v>
      </c>
      <c r="E29" s="136">
        <v>41</v>
      </c>
      <c r="F29" s="136">
        <v>41</v>
      </c>
      <c r="G29" s="136">
        <v>41</v>
      </c>
      <c r="H29" s="19">
        <v>4134</v>
      </c>
      <c r="I29" s="34">
        <v>3826</v>
      </c>
      <c r="J29" s="277">
        <v>3797</v>
      </c>
      <c r="K29" s="278">
        <v>3602</v>
      </c>
      <c r="L29" s="278">
        <v>3498</v>
      </c>
      <c r="M29" s="278">
        <v>3469</v>
      </c>
      <c r="N29" s="278">
        <v>347</v>
      </c>
      <c r="O29" s="278">
        <v>389</v>
      </c>
      <c r="P29" s="278">
        <v>383</v>
      </c>
      <c r="Q29" s="278">
        <v>375</v>
      </c>
      <c r="R29" s="278">
        <v>363</v>
      </c>
      <c r="S29" s="278">
        <f>323+41</f>
        <v>364</v>
      </c>
      <c r="T29" s="338"/>
      <c r="U29" s="336"/>
    </row>
    <row r="30" spans="1:21">
      <c r="A30" s="16" t="s">
        <v>40</v>
      </c>
      <c r="B30" s="151">
        <v>31</v>
      </c>
      <c r="C30" s="34">
        <v>31</v>
      </c>
      <c r="D30" s="136">
        <v>31</v>
      </c>
      <c r="E30" s="136">
        <v>31</v>
      </c>
      <c r="F30" s="136">
        <v>31</v>
      </c>
      <c r="G30" s="136">
        <v>30</v>
      </c>
      <c r="H30" s="19">
        <v>1572</v>
      </c>
      <c r="I30" s="34">
        <v>1406</v>
      </c>
      <c r="J30" s="277">
        <v>1433</v>
      </c>
      <c r="K30" s="278">
        <v>1382</v>
      </c>
      <c r="L30" s="278">
        <v>1346</v>
      </c>
      <c r="M30" s="278">
        <v>1240</v>
      </c>
      <c r="N30" s="278">
        <v>171</v>
      </c>
      <c r="O30" s="278">
        <v>171</v>
      </c>
      <c r="P30" s="278">
        <v>164</v>
      </c>
      <c r="Q30" s="278">
        <v>152</v>
      </c>
      <c r="R30" s="278">
        <v>156</v>
      </c>
      <c r="S30" s="278">
        <f>127+26</f>
        <v>153</v>
      </c>
      <c r="T30" s="338"/>
      <c r="U30" s="336"/>
    </row>
    <row r="31" spans="1:21">
      <c r="A31" s="16" t="s">
        <v>41</v>
      </c>
      <c r="B31" s="151">
        <v>39</v>
      </c>
      <c r="C31" s="34">
        <v>38</v>
      </c>
      <c r="D31" s="136">
        <v>38</v>
      </c>
      <c r="E31" s="136">
        <v>38</v>
      </c>
      <c r="F31" s="136">
        <v>37</v>
      </c>
      <c r="G31" s="136">
        <v>37</v>
      </c>
      <c r="H31" s="19">
        <v>2809</v>
      </c>
      <c r="I31" s="34">
        <v>2327</v>
      </c>
      <c r="J31" s="277">
        <v>2363</v>
      </c>
      <c r="K31" s="278">
        <v>2254</v>
      </c>
      <c r="L31" s="278">
        <v>2136</v>
      </c>
      <c r="M31" s="278">
        <v>2055</v>
      </c>
      <c r="N31" s="278">
        <v>253</v>
      </c>
      <c r="O31" s="278">
        <v>249</v>
      </c>
      <c r="P31" s="278">
        <v>245</v>
      </c>
      <c r="Q31" s="278">
        <v>233</v>
      </c>
      <c r="R31" s="278">
        <v>225</v>
      </c>
      <c r="S31" s="278">
        <f>193+37</f>
        <v>230</v>
      </c>
      <c r="T31" s="338"/>
      <c r="U31" s="336"/>
    </row>
    <row r="32" spans="1:21">
      <c r="A32" s="16" t="s">
        <v>42</v>
      </c>
      <c r="B32" s="151">
        <v>55</v>
      </c>
      <c r="C32" s="34">
        <v>59</v>
      </c>
      <c r="D32" s="136">
        <v>59</v>
      </c>
      <c r="E32" s="136">
        <v>59</v>
      </c>
      <c r="F32" s="136">
        <v>59</v>
      </c>
      <c r="G32" s="136">
        <v>58</v>
      </c>
      <c r="H32" s="19">
        <v>5204</v>
      </c>
      <c r="I32" s="34">
        <v>4690</v>
      </c>
      <c r="J32" s="277">
        <v>4785</v>
      </c>
      <c r="K32" s="278">
        <v>4603</v>
      </c>
      <c r="L32" s="278">
        <v>4468</v>
      </c>
      <c r="M32" s="278">
        <v>4342</v>
      </c>
      <c r="N32" s="278">
        <v>398</v>
      </c>
      <c r="O32" s="278">
        <v>397</v>
      </c>
      <c r="P32" s="278">
        <v>396</v>
      </c>
      <c r="Q32" s="278">
        <v>403</v>
      </c>
      <c r="R32" s="278">
        <v>389</v>
      </c>
      <c r="S32" s="278">
        <f>340+44</f>
        <v>384</v>
      </c>
      <c r="T32" s="338"/>
      <c r="U32" s="336"/>
    </row>
    <row r="33" spans="1:21">
      <c r="A33" s="21" t="s">
        <v>43</v>
      </c>
      <c r="B33" s="150">
        <v>273</v>
      </c>
      <c r="C33" s="44">
        <v>272</v>
      </c>
      <c r="D33" s="135">
        <v>270</v>
      </c>
      <c r="E33" s="135">
        <v>267</v>
      </c>
      <c r="F33" s="135">
        <v>266</v>
      </c>
      <c r="G33" s="135">
        <v>262</v>
      </c>
      <c r="H33" s="15">
        <v>22215</v>
      </c>
      <c r="I33" s="44">
        <v>19164</v>
      </c>
      <c r="J33" s="44">
        <v>19081</v>
      </c>
      <c r="K33" s="44">
        <v>18086</v>
      </c>
      <c r="L33" s="44">
        <v>17367</v>
      </c>
      <c r="M33" s="44">
        <v>16697</v>
      </c>
      <c r="N33" s="44">
        <v>1908</v>
      </c>
      <c r="O33" s="44">
        <v>1878</v>
      </c>
      <c r="P33" s="44">
        <v>1864</v>
      </c>
      <c r="Q33" s="44">
        <v>1809</v>
      </c>
      <c r="R33" s="44">
        <v>1797</v>
      </c>
      <c r="S33" s="44">
        <f>1507+244</f>
        <v>1751</v>
      </c>
      <c r="T33" s="339"/>
      <c r="U33" s="336"/>
    </row>
    <row r="34" spans="1:21">
      <c r="A34" s="16" t="s">
        <v>44</v>
      </c>
      <c r="B34" s="151">
        <v>12</v>
      </c>
      <c r="C34" s="34">
        <v>12</v>
      </c>
      <c r="D34" s="136">
        <v>12</v>
      </c>
      <c r="E34" s="136">
        <v>12</v>
      </c>
      <c r="F34" s="136">
        <v>12</v>
      </c>
      <c r="G34" s="136">
        <v>11</v>
      </c>
      <c r="H34" s="19">
        <v>1033</v>
      </c>
      <c r="I34" s="34">
        <v>794</v>
      </c>
      <c r="J34" s="34">
        <v>779</v>
      </c>
      <c r="K34" s="34">
        <v>786</v>
      </c>
      <c r="L34" s="34">
        <v>741</v>
      </c>
      <c r="M34" s="34">
        <v>710</v>
      </c>
      <c r="N34" s="34">
        <v>97</v>
      </c>
      <c r="O34" s="34">
        <v>84</v>
      </c>
      <c r="P34" s="34">
        <v>88</v>
      </c>
      <c r="Q34" s="34">
        <v>84</v>
      </c>
      <c r="R34" s="34">
        <v>83</v>
      </c>
      <c r="S34" s="34">
        <f>65+11</f>
        <v>76</v>
      </c>
      <c r="T34" s="338"/>
      <c r="U34" s="336"/>
    </row>
    <row r="35" spans="1:21">
      <c r="A35" s="16" t="s">
        <v>45</v>
      </c>
      <c r="B35" s="151">
        <v>56</v>
      </c>
      <c r="C35" s="34">
        <v>57</v>
      </c>
      <c r="D35" s="136">
        <v>57</v>
      </c>
      <c r="E35" s="136">
        <v>55</v>
      </c>
      <c r="F35" s="136">
        <v>55</v>
      </c>
      <c r="G35" s="136">
        <v>55</v>
      </c>
      <c r="H35" s="19">
        <v>5692</v>
      </c>
      <c r="I35" s="34">
        <v>4806</v>
      </c>
      <c r="J35" s="34">
        <v>4936</v>
      </c>
      <c r="K35" s="34">
        <v>4654</v>
      </c>
      <c r="L35" s="34">
        <v>4500</v>
      </c>
      <c r="M35" s="34">
        <v>4239</v>
      </c>
      <c r="N35" s="34">
        <v>495</v>
      </c>
      <c r="O35" s="34">
        <v>470</v>
      </c>
      <c r="P35" s="34">
        <v>477</v>
      </c>
      <c r="Q35" s="34">
        <v>443</v>
      </c>
      <c r="R35" s="34">
        <v>442</v>
      </c>
      <c r="S35" s="34">
        <f>387+46</f>
        <v>433</v>
      </c>
      <c r="T35" s="338"/>
      <c r="U35" s="336"/>
    </row>
    <row r="36" spans="1:21">
      <c r="A36" s="16" t="s">
        <v>46</v>
      </c>
      <c r="B36" s="151">
        <v>46</v>
      </c>
      <c r="C36" s="34">
        <v>46</v>
      </c>
      <c r="D36" s="136">
        <v>46</v>
      </c>
      <c r="E36" s="136">
        <v>45</v>
      </c>
      <c r="F36" s="136">
        <v>45</v>
      </c>
      <c r="G36" s="136">
        <v>45</v>
      </c>
      <c r="H36" s="19">
        <v>2878</v>
      </c>
      <c r="I36" s="34">
        <v>2447</v>
      </c>
      <c r="J36" s="34">
        <v>2388</v>
      </c>
      <c r="K36" s="34">
        <v>2215</v>
      </c>
      <c r="L36" s="34">
        <v>2071</v>
      </c>
      <c r="M36" s="34">
        <v>1961</v>
      </c>
      <c r="N36" s="34">
        <v>241</v>
      </c>
      <c r="O36" s="34">
        <v>245</v>
      </c>
      <c r="P36" s="34">
        <v>235</v>
      </c>
      <c r="Q36" s="34">
        <v>238</v>
      </c>
      <c r="R36" s="34">
        <v>235</v>
      </c>
      <c r="S36" s="34">
        <f>183+41</f>
        <v>224</v>
      </c>
      <c r="T36" s="338"/>
      <c r="U36" s="336"/>
    </row>
    <row r="37" spans="1:21">
      <c r="A37" s="16" t="s">
        <v>47</v>
      </c>
      <c r="B37" s="151">
        <v>36</v>
      </c>
      <c r="C37" s="34">
        <v>36</v>
      </c>
      <c r="D37" s="136">
        <v>35</v>
      </c>
      <c r="E37" s="136">
        <v>35</v>
      </c>
      <c r="F37" s="136">
        <v>35</v>
      </c>
      <c r="G37" s="136">
        <v>35</v>
      </c>
      <c r="H37" s="19">
        <v>3719</v>
      </c>
      <c r="I37" s="34">
        <v>3353</v>
      </c>
      <c r="J37" s="34">
        <v>3428</v>
      </c>
      <c r="K37" s="34">
        <v>3368</v>
      </c>
      <c r="L37" s="34">
        <v>3170</v>
      </c>
      <c r="M37" s="34">
        <v>3142</v>
      </c>
      <c r="N37" s="34">
        <v>304</v>
      </c>
      <c r="O37" s="34">
        <v>311</v>
      </c>
      <c r="P37" s="34">
        <v>308</v>
      </c>
      <c r="Q37" s="34">
        <v>302</v>
      </c>
      <c r="R37" s="34">
        <v>293</v>
      </c>
      <c r="S37" s="34">
        <f>261+32</f>
        <v>293</v>
      </c>
      <c r="T37" s="338"/>
      <c r="U37" s="336"/>
    </row>
    <row r="38" spans="1:21">
      <c r="A38" s="16" t="s">
        <v>48</v>
      </c>
      <c r="B38" s="151">
        <v>38</v>
      </c>
      <c r="C38" s="34">
        <v>37</v>
      </c>
      <c r="D38" s="136">
        <v>37</v>
      </c>
      <c r="E38" s="136">
        <v>37</v>
      </c>
      <c r="F38" s="136">
        <v>36</v>
      </c>
      <c r="G38" s="136">
        <v>35</v>
      </c>
      <c r="H38" s="19">
        <v>2167</v>
      </c>
      <c r="I38" s="34">
        <v>1909</v>
      </c>
      <c r="J38" s="34">
        <v>1869</v>
      </c>
      <c r="K38" s="34">
        <v>1765</v>
      </c>
      <c r="L38" s="34">
        <v>1686</v>
      </c>
      <c r="M38" s="34">
        <v>1660</v>
      </c>
      <c r="N38" s="34">
        <v>161</v>
      </c>
      <c r="O38" s="34">
        <v>168</v>
      </c>
      <c r="P38" s="34">
        <v>163</v>
      </c>
      <c r="Q38" s="34">
        <v>164</v>
      </c>
      <c r="R38" s="34">
        <v>171</v>
      </c>
      <c r="S38" s="34">
        <f>137+33</f>
        <v>170</v>
      </c>
      <c r="T38" s="338"/>
      <c r="U38" s="336"/>
    </row>
    <row r="39" spans="1:21">
      <c r="A39" s="16" t="s">
        <v>49</v>
      </c>
      <c r="B39" s="151">
        <v>36</v>
      </c>
      <c r="C39" s="34">
        <v>36</v>
      </c>
      <c r="D39" s="136">
        <v>35</v>
      </c>
      <c r="E39" s="136">
        <v>35</v>
      </c>
      <c r="F39" s="136">
        <v>35</v>
      </c>
      <c r="G39" s="136">
        <v>33</v>
      </c>
      <c r="H39" s="19">
        <v>2051</v>
      </c>
      <c r="I39" s="34">
        <v>1682</v>
      </c>
      <c r="J39" s="34">
        <v>1601</v>
      </c>
      <c r="K39" s="34">
        <v>1481</v>
      </c>
      <c r="L39" s="34">
        <v>1458</v>
      </c>
      <c r="M39" s="34">
        <v>1434</v>
      </c>
      <c r="N39" s="34">
        <v>141</v>
      </c>
      <c r="O39" s="34">
        <v>144</v>
      </c>
      <c r="P39" s="34">
        <v>144</v>
      </c>
      <c r="Q39" s="34">
        <v>146</v>
      </c>
      <c r="R39" s="34">
        <v>142</v>
      </c>
      <c r="S39" s="34">
        <v>134</v>
      </c>
      <c r="T39" s="338"/>
      <c r="U39" s="336"/>
    </row>
    <row r="40" spans="1:21">
      <c r="A40" s="16" t="s">
        <v>50</v>
      </c>
      <c r="B40" s="151">
        <v>30</v>
      </c>
      <c r="C40" s="34">
        <v>30</v>
      </c>
      <c r="D40" s="136">
        <v>30</v>
      </c>
      <c r="E40" s="136">
        <v>30</v>
      </c>
      <c r="F40" s="136">
        <v>30</v>
      </c>
      <c r="G40" s="136">
        <v>30</v>
      </c>
      <c r="H40" s="19">
        <v>3103</v>
      </c>
      <c r="I40" s="34">
        <v>2882</v>
      </c>
      <c r="J40" s="34">
        <v>2693</v>
      </c>
      <c r="K40" s="34">
        <v>2492</v>
      </c>
      <c r="L40" s="34">
        <v>2418</v>
      </c>
      <c r="M40" s="34">
        <v>2309</v>
      </c>
      <c r="N40" s="34">
        <v>302</v>
      </c>
      <c r="O40" s="34">
        <v>282</v>
      </c>
      <c r="P40" s="34">
        <v>279</v>
      </c>
      <c r="Q40" s="34">
        <v>270</v>
      </c>
      <c r="R40" s="34">
        <v>264</v>
      </c>
      <c r="S40" s="34">
        <v>258</v>
      </c>
      <c r="T40" s="338"/>
      <c r="U40" s="336"/>
    </row>
    <row r="41" spans="1:21">
      <c r="A41" s="16" t="s">
        <v>51</v>
      </c>
      <c r="B41" s="151">
        <v>19</v>
      </c>
      <c r="C41" s="34">
        <v>18</v>
      </c>
      <c r="D41" s="136">
        <v>18</v>
      </c>
      <c r="E41" s="136">
        <v>18</v>
      </c>
      <c r="F41" s="136">
        <v>18</v>
      </c>
      <c r="G41" s="136">
        <v>18</v>
      </c>
      <c r="H41" s="19">
        <v>1572</v>
      </c>
      <c r="I41" s="34">
        <v>1291</v>
      </c>
      <c r="J41" s="34">
        <v>1387</v>
      </c>
      <c r="K41" s="34">
        <v>1325</v>
      </c>
      <c r="L41" s="34">
        <v>1323</v>
      </c>
      <c r="M41" s="34">
        <v>1242</v>
      </c>
      <c r="N41" s="34">
        <v>167</v>
      </c>
      <c r="O41" s="34">
        <v>174</v>
      </c>
      <c r="P41" s="34">
        <v>170</v>
      </c>
      <c r="Q41" s="34">
        <v>162</v>
      </c>
      <c r="R41" s="34">
        <v>167</v>
      </c>
      <c r="S41" s="34">
        <f>145+18</f>
        <v>163</v>
      </c>
      <c r="T41" s="338"/>
      <c r="U41" s="336"/>
    </row>
    <row r="42" spans="1:21">
      <c r="A42" s="22" t="s">
        <v>52</v>
      </c>
      <c r="B42" s="152">
        <v>60</v>
      </c>
      <c r="C42" s="23">
        <v>57</v>
      </c>
      <c r="D42" s="137">
        <v>57</v>
      </c>
      <c r="E42" s="137">
        <v>57</v>
      </c>
      <c r="F42" s="137">
        <v>56</v>
      </c>
      <c r="G42" s="137">
        <v>56</v>
      </c>
      <c r="H42" s="23">
        <v>7854</v>
      </c>
      <c r="I42" s="23">
        <v>7358</v>
      </c>
      <c r="J42" s="224">
        <v>7256</v>
      </c>
      <c r="K42" s="279">
        <v>6971</v>
      </c>
      <c r="L42" s="279">
        <v>6561</v>
      </c>
      <c r="M42" s="279">
        <v>6237</v>
      </c>
      <c r="N42" s="23">
        <v>793</v>
      </c>
      <c r="O42" s="23">
        <v>820</v>
      </c>
      <c r="P42" s="122">
        <v>829</v>
      </c>
      <c r="Q42" s="122">
        <v>783</v>
      </c>
      <c r="R42" s="122">
        <v>789</v>
      </c>
      <c r="S42" s="313">
        <f>735+54</f>
        <v>789</v>
      </c>
      <c r="T42" s="336"/>
      <c r="U42" s="336"/>
    </row>
  </sheetData>
  <mergeCells count="5">
    <mergeCell ref="A2:A3"/>
    <mergeCell ref="B2:G2"/>
    <mergeCell ref="H2:M2"/>
    <mergeCell ref="N2:S2"/>
    <mergeCell ref="A1:S1"/>
  </mergeCells>
  <phoneticPr fontId="0"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4" tint="0.79998168889431442"/>
  </sheetPr>
  <dimension ref="A1:N6"/>
  <sheetViews>
    <sheetView zoomScaleNormal="100" workbookViewId="0">
      <selection activeCell="A2" sqref="A2"/>
    </sheetView>
  </sheetViews>
  <sheetFormatPr defaultRowHeight="12.75"/>
  <cols>
    <col min="1" max="1" width="23.42578125" customWidth="1"/>
    <col min="2" max="13" width="6.42578125" customWidth="1"/>
    <col min="14" max="14" width="7.140625" customWidth="1"/>
  </cols>
  <sheetData>
    <row r="1" spans="1:14" ht="38.25" customHeight="1">
      <c r="A1" s="368" t="s">
        <v>467</v>
      </c>
      <c r="B1" s="368"/>
      <c r="C1" s="368"/>
      <c r="D1" s="368"/>
      <c r="E1" s="368"/>
      <c r="F1" s="368"/>
      <c r="G1" s="368"/>
      <c r="H1" s="368"/>
      <c r="I1" s="368"/>
      <c r="J1" s="368"/>
      <c r="K1" s="368"/>
      <c r="L1" s="368"/>
      <c r="M1" s="368"/>
      <c r="N1" s="368"/>
    </row>
    <row r="2" spans="1:14" ht="24" customHeight="1">
      <c r="A2" s="10"/>
      <c r="B2" s="95" t="s">
        <v>173</v>
      </c>
      <c r="C2" s="95" t="s">
        <v>174</v>
      </c>
      <c r="D2" s="95" t="s">
        <v>57</v>
      </c>
      <c r="E2" s="109" t="s">
        <v>62</v>
      </c>
      <c r="F2" s="9" t="s">
        <v>63</v>
      </c>
      <c r="G2" s="9" t="s">
        <v>64</v>
      </c>
      <c r="H2" s="9" t="s">
        <v>65</v>
      </c>
      <c r="I2" s="9" t="s">
        <v>172</v>
      </c>
      <c r="J2" s="109" t="s">
        <v>209</v>
      </c>
      <c r="K2" s="109" t="s">
        <v>381</v>
      </c>
      <c r="L2" s="109" t="s">
        <v>418</v>
      </c>
      <c r="M2" s="109" t="s">
        <v>458</v>
      </c>
      <c r="N2" s="178" t="s">
        <v>493</v>
      </c>
    </row>
    <row r="3" spans="1:14">
      <c r="A3" s="75" t="s">
        <v>113</v>
      </c>
      <c r="B3" s="44">
        <v>5286</v>
      </c>
      <c r="C3" s="44">
        <v>6221</v>
      </c>
      <c r="D3" s="44">
        <v>6493</v>
      </c>
      <c r="E3" s="44">
        <v>5305</v>
      </c>
      <c r="F3" s="44">
        <v>5036</v>
      </c>
      <c r="G3" s="44">
        <v>4839</v>
      </c>
      <c r="H3" s="44">
        <v>4545</v>
      </c>
      <c r="I3" s="44">
        <v>4291</v>
      </c>
      <c r="J3" s="44">
        <v>4114</v>
      </c>
      <c r="K3" s="345">
        <v>4020</v>
      </c>
      <c r="L3" s="345">
        <v>3772</v>
      </c>
      <c r="M3" s="345">
        <v>3699</v>
      </c>
      <c r="N3" s="317">
        <v>3633</v>
      </c>
    </row>
    <row r="4" spans="1:14" ht="69.75" customHeight="1">
      <c r="A4" s="33" t="s">
        <v>454</v>
      </c>
      <c r="B4" s="42"/>
      <c r="C4" s="42"/>
      <c r="D4" s="42"/>
      <c r="E4" s="42"/>
      <c r="F4" s="66"/>
      <c r="G4" s="66"/>
      <c r="H4" s="66"/>
      <c r="I4" s="66"/>
      <c r="J4" s="74"/>
      <c r="K4" s="74"/>
      <c r="L4" s="74"/>
      <c r="M4" s="74"/>
      <c r="N4" s="74"/>
    </row>
    <row r="5" spans="1:14" ht="45">
      <c r="A5" s="27" t="s">
        <v>312</v>
      </c>
      <c r="B5" s="1">
        <v>7</v>
      </c>
      <c r="C5" s="1">
        <v>6</v>
      </c>
      <c r="D5" s="1">
        <v>7</v>
      </c>
      <c r="E5" s="1">
        <v>8</v>
      </c>
      <c r="F5" s="1">
        <v>7</v>
      </c>
      <c r="G5" s="1">
        <v>8</v>
      </c>
      <c r="H5" s="1">
        <v>7</v>
      </c>
      <c r="I5" s="1">
        <v>8</v>
      </c>
      <c r="J5" s="157">
        <v>8</v>
      </c>
      <c r="K5" s="157">
        <v>8</v>
      </c>
      <c r="L5" s="157">
        <v>7</v>
      </c>
      <c r="M5" s="157">
        <v>8</v>
      </c>
      <c r="N5" s="310">
        <v>7.5410000000000004</v>
      </c>
    </row>
    <row r="6" spans="1:14" ht="33.75">
      <c r="A6" s="29" t="s">
        <v>313</v>
      </c>
      <c r="B6" s="65">
        <v>38</v>
      </c>
      <c r="C6" s="65">
        <v>37</v>
      </c>
      <c r="D6" s="65">
        <v>39</v>
      </c>
      <c r="E6" s="65">
        <v>43</v>
      </c>
      <c r="F6" s="65">
        <v>44</v>
      </c>
      <c r="G6" s="65">
        <v>46</v>
      </c>
      <c r="H6" s="65">
        <v>47</v>
      </c>
      <c r="I6" s="65">
        <v>50</v>
      </c>
      <c r="J6" s="158">
        <v>51</v>
      </c>
      <c r="K6" s="158">
        <v>52</v>
      </c>
      <c r="L6" s="158">
        <v>53</v>
      </c>
      <c r="M6" s="158">
        <v>53</v>
      </c>
      <c r="N6" s="346">
        <v>53.454000000000001</v>
      </c>
    </row>
  </sheetData>
  <mergeCells count="1">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4" tint="0.79998168889431442"/>
  </sheetPr>
  <dimension ref="A1:H10"/>
  <sheetViews>
    <sheetView zoomScaleNormal="100" workbookViewId="0">
      <selection activeCell="A2" sqref="A2:A3"/>
    </sheetView>
  </sheetViews>
  <sheetFormatPr defaultRowHeight="12.75"/>
  <cols>
    <col min="1" max="1" width="23.28515625" customWidth="1"/>
    <col min="2" max="2" width="9.7109375" customWidth="1"/>
    <col min="3" max="3" width="8.5703125" customWidth="1"/>
    <col min="4" max="4" width="12" customWidth="1"/>
    <col min="5" max="5" width="8.5703125" customWidth="1"/>
    <col min="6" max="6" width="12" customWidth="1"/>
    <col min="7" max="7" width="8.5703125" customWidth="1"/>
    <col min="8" max="8" width="12" customWidth="1"/>
  </cols>
  <sheetData>
    <row r="1" spans="1:8" ht="50.25" customHeight="1">
      <c r="A1" s="430" t="s">
        <v>497</v>
      </c>
      <c r="B1" s="431"/>
      <c r="C1" s="431"/>
      <c r="D1" s="431"/>
      <c r="E1" s="431"/>
      <c r="F1" s="431"/>
      <c r="G1" s="431"/>
      <c r="H1" s="431"/>
    </row>
    <row r="2" spans="1:8" ht="32.450000000000003" customHeight="1">
      <c r="A2" s="370"/>
      <c r="B2" s="418" t="s">
        <v>147</v>
      </c>
      <c r="C2" s="432" t="s">
        <v>148</v>
      </c>
      <c r="D2" s="432"/>
      <c r="E2" s="418" t="s">
        <v>149</v>
      </c>
      <c r="F2" s="418"/>
      <c r="G2" s="418" t="s">
        <v>150</v>
      </c>
      <c r="H2" s="416"/>
    </row>
    <row r="3" spans="1:8" ht="78.75" customHeight="1">
      <c r="A3" s="370"/>
      <c r="B3" s="418"/>
      <c r="C3" s="4" t="s">
        <v>122</v>
      </c>
      <c r="D3" s="4" t="s">
        <v>123</v>
      </c>
      <c r="E3" s="4" t="s">
        <v>122</v>
      </c>
      <c r="F3" s="4" t="s">
        <v>123</v>
      </c>
      <c r="G3" s="4" t="s">
        <v>122</v>
      </c>
      <c r="H3" s="5" t="s">
        <v>123</v>
      </c>
    </row>
    <row r="4" spans="1:8">
      <c r="A4" s="72" t="s">
        <v>73</v>
      </c>
      <c r="B4" s="347">
        <v>16</v>
      </c>
      <c r="C4" s="134">
        <v>21167</v>
      </c>
      <c r="D4" s="134">
        <v>13674</v>
      </c>
      <c r="E4" s="348">
        <v>58941</v>
      </c>
      <c r="F4" s="348">
        <v>37502</v>
      </c>
      <c r="G4" s="134">
        <v>13418</v>
      </c>
      <c r="H4" s="134">
        <v>7803</v>
      </c>
    </row>
    <row r="5" spans="1:8" ht="22.5">
      <c r="A5" s="32" t="s">
        <v>151</v>
      </c>
      <c r="B5" s="349"/>
      <c r="D5" s="350"/>
      <c r="E5" s="350"/>
      <c r="F5" s="350"/>
      <c r="G5" s="350"/>
      <c r="H5" s="350"/>
    </row>
    <row r="6" spans="1:8">
      <c r="A6" s="27" t="s">
        <v>18</v>
      </c>
      <c r="B6" s="349">
        <v>12</v>
      </c>
      <c r="C6" s="138">
        <v>18780</v>
      </c>
      <c r="D6" s="138">
        <v>12268</v>
      </c>
      <c r="E6" s="138">
        <v>52518</v>
      </c>
      <c r="F6" s="138">
        <v>33661</v>
      </c>
      <c r="G6" s="138">
        <v>11941</v>
      </c>
      <c r="H6" s="138">
        <v>7085</v>
      </c>
    </row>
    <row r="7" spans="1:8">
      <c r="A7" s="27" t="s">
        <v>20</v>
      </c>
      <c r="B7" s="349">
        <v>1</v>
      </c>
      <c r="C7" s="138">
        <v>1431</v>
      </c>
      <c r="D7" s="138">
        <v>880</v>
      </c>
      <c r="E7" s="138">
        <v>3796</v>
      </c>
      <c r="F7" s="138">
        <v>2358</v>
      </c>
      <c r="G7" s="138">
        <v>807</v>
      </c>
      <c r="H7" s="138">
        <v>378</v>
      </c>
    </row>
    <row r="8" spans="1:8">
      <c r="A8" s="27" t="s">
        <v>152</v>
      </c>
      <c r="B8" s="349">
        <v>1</v>
      </c>
      <c r="C8" s="138">
        <v>378</v>
      </c>
      <c r="D8" s="138">
        <v>202</v>
      </c>
      <c r="E8" s="138">
        <v>980</v>
      </c>
      <c r="F8" s="138">
        <v>470</v>
      </c>
      <c r="G8" s="138">
        <v>205</v>
      </c>
      <c r="H8" s="138">
        <v>88</v>
      </c>
    </row>
    <row r="9" spans="1:8">
      <c r="A9" s="27" t="s">
        <v>153</v>
      </c>
      <c r="B9" s="349">
        <v>1</v>
      </c>
      <c r="C9" s="138">
        <v>524</v>
      </c>
      <c r="D9" s="138">
        <v>310</v>
      </c>
      <c r="E9" s="138">
        <v>1517</v>
      </c>
      <c r="F9" s="138">
        <v>990</v>
      </c>
      <c r="G9" s="138">
        <v>421</v>
      </c>
      <c r="H9" s="138">
        <v>245</v>
      </c>
    </row>
    <row r="10" spans="1:8">
      <c r="A10" s="29" t="s">
        <v>154</v>
      </c>
      <c r="B10" s="263">
        <v>1</v>
      </c>
      <c r="C10" s="274">
        <v>54</v>
      </c>
      <c r="D10" s="274">
        <v>14</v>
      </c>
      <c r="E10" s="274">
        <v>130</v>
      </c>
      <c r="F10" s="274">
        <v>23</v>
      </c>
      <c r="G10" s="274">
        <v>44</v>
      </c>
      <c r="H10" s="274">
        <v>7</v>
      </c>
    </row>
  </sheetData>
  <mergeCells count="6">
    <mergeCell ref="A1:H1"/>
    <mergeCell ref="A2:A3"/>
    <mergeCell ref="B2:B3"/>
    <mergeCell ref="C2:D2"/>
    <mergeCell ref="E2:F2"/>
    <mergeCell ref="G2:H2"/>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4" tint="0.79998168889431442"/>
  </sheetPr>
  <dimension ref="A1:N4"/>
  <sheetViews>
    <sheetView zoomScaleNormal="100" workbookViewId="0">
      <selection activeCell="A2" sqref="A2"/>
    </sheetView>
  </sheetViews>
  <sheetFormatPr defaultRowHeight="12.75"/>
  <cols>
    <col min="1" max="1" width="22.5703125" customWidth="1"/>
    <col min="2" max="13" width="6.42578125" customWidth="1"/>
    <col min="14" max="14" width="7" customWidth="1"/>
  </cols>
  <sheetData>
    <row r="1" spans="1:14" ht="38.25" customHeight="1">
      <c r="A1" s="405" t="s">
        <v>429</v>
      </c>
      <c r="B1" s="405"/>
      <c r="C1" s="405"/>
      <c r="D1" s="405"/>
      <c r="E1" s="405"/>
      <c r="F1" s="405"/>
      <c r="G1" s="405"/>
      <c r="H1" s="405"/>
      <c r="I1" s="405"/>
      <c r="J1" s="405"/>
      <c r="K1" s="405"/>
      <c r="L1" s="405"/>
      <c r="M1" s="405"/>
      <c r="N1" s="405"/>
    </row>
    <row r="2" spans="1:14" ht="32.25" customHeight="1">
      <c r="A2" s="10"/>
      <c r="B2" s="95" t="s">
        <v>173</v>
      </c>
      <c r="C2" s="95" t="s">
        <v>174</v>
      </c>
      <c r="D2" s="95" t="s">
        <v>57</v>
      </c>
      <c r="E2" s="109" t="s">
        <v>62</v>
      </c>
      <c r="F2" s="9" t="s">
        <v>63</v>
      </c>
      <c r="G2" s="9" t="s">
        <v>64</v>
      </c>
      <c r="H2" s="9" t="s">
        <v>65</v>
      </c>
      <c r="I2" s="9" t="s">
        <v>172</v>
      </c>
      <c r="J2" s="109" t="s">
        <v>209</v>
      </c>
      <c r="K2" s="109" t="s">
        <v>381</v>
      </c>
      <c r="L2" s="109" t="s">
        <v>418</v>
      </c>
      <c r="M2" s="109" t="s">
        <v>458</v>
      </c>
      <c r="N2" s="178" t="s">
        <v>493</v>
      </c>
    </row>
    <row r="3" spans="1:14" ht="81" customHeight="1">
      <c r="A3" s="24" t="s">
        <v>425</v>
      </c>
      <c r="B3" s="76" t="s">
        <v>314</v>
      </c>
      <c r="C3" s="76" t="s">
        <v>315</v>
      </c>
      <c r="D3" s="76" t="s">
        <v>316</v>
      </c>
      <c r="E3" s="76" t="s">
        <v>317</v>
      </c>
      <c r="F3" s="76" t="s">
        <v>318</v>
      </c>
      <c r="G3" s="76" t="s">
        <v>321</v>
      </c>
      <c r="H3" s="76" t="s">
        <v>319</v>
      </c>
      <c r="I3" s="76" t="s">
        <v>320</v>
      </c>
      <c r="J3" s="76" t="s">
        <v>336</v>
      </c>
      <c r="K3" s="76" t="s">
        <v>426</v>
      </c>
      <c r="L3" s="76" t="s">
        <v>473</v>
      </c>
      <c r="M3" s="76" t="s">
        <v>474</v>
      </c>
      <c r="N3" s="185" t="s">
        <v>502</v>
      </c>
    </row>
    <row r="4" spans="1:14" ht="70.5" customHeight="1">
      <c r="A4" s="58" t="s">
        <v>453</v>
      </c>
      <c r="B4" s="65" t="s">
        <v>384</v>
      </c>
      <c r="C4" s="65" t="s">
        <v>385</v>
      </c>
      <c r="D4" s="65" t="s">
        <v>386</v>
      </c>
      <c r="E4" s="65" t="s">
        <v>387</v>
      </c>
      <c r="F4" s="65" t="s">
        <v>387</v>
      </c>
      <c r="G4" s="65" t="s">
        <v>388</v>
      </c>
      <c r="H4" s="65" t="s">
        <v>389</v>
      </c>
      <c r="I4" s="65" t="s">
        <v>283</v>
      </c>
      <c r="J4" s="179" t="s">
        <v>390</v>
      </c>
      <c r="K4" s="179" t="s">
        <v>410</v>
      </c>
      <c r="L4" s="179" t="s">
        <v>410</v>
      </c>
      <c r="M4" s="179" t="s">
        <v>475</v>
      </c>
      <c r="N4" s="179" t="s">
        <v>503</v>
      </c>
    </row>
  </sheetData>
  <mergeCells count="1">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4" tint="0.79998168889431442"/>
  </sheetPr>
  <dimension ref="A1:N25"/>
  <sheetViews>
    <sheetView zoomScaleNormal="100" workbookViewId="0">
      <selection activeCell="A2" sqref="A2"/>
    </sheetView>
  </sheetViews>
  <sheetFormatPr defaultRowHeight="12.75"/>
  <cols>
    <col min="1" max="1" width="26.140625" customWidth="1"/>
    <col min="2" max="13" width="6.42578125" customWidth="1"/>
    <col min="14" max="14" width="6.7109375" customWidth="1"/>
  </cols>
  <sheetData>
    <row r="1" spans="1:14" ht="38.25" customHeight="1">
      <c r="A1" s="368" t="s">
        <v>468</v>
      </c>
      <c r="B1" s="368"/>
      <c r="C1" s="368"/>
      <c r="D1" s="368"/>
      <c r="E1" s="368"/>
      <c r="F1" s="368"/>
      <c r="G1" s="368"/>
      <c r="H1" s="368"/>
      <c r="I1" s="368"/>
      <c r="J1" s="368"/>
      <c r="K1" s="368"/>
      <c r="L1" s="368"/>
      <c r="M1" s="368"/>
      <c r="N1" s="368"/>
    </row>
    <row r="2" spans="1:14" ht="26.25" customHeight="1">
      <c r="A2" s="10"/>
      <c r="B2" s="103" t="s">
        <v>173</v>
      </c>
      <c r="C2" s="103" t="s">
        <v>174</v>
      </c>
      <c r="D2" s="103" t="s">
        <v>57</v>
      </c>
      <c r="E2" s="104" t="s">
        <v>62</v>
      </c>
      <c r="F2" s="105" t="s">
        <v>63</v>
      </c>
      <c r="G2" s="105" t="s">
        <v>64</v>
      </c>
      <c r="H2" s="105" t="s">
        <v>65</v>
      </c>
      <c r="I2" s="105" t="s">
        <v>172</v>
      </c>
      <c r="J2" s="5" t="s">
        <v>209</v>
      </c>
      <c r="K2" s="5" t="s">
        <v>381</v>
      </c>
      <c r="L2" s="5" t="s">
        <v>418</v>
      </c>
      <c r="M2" s="5" t="s">
        <v>458</v>
      </c>
      <c r="N2" s="178" t="s">
        <v>493</v>
      </c>
    </row>
    <row r="3" spans="1:14">
      <c r="A3" s="31" t="s">
        <v>124</v>
      </c>
      <c r="B3" s="15">
        <v>2234</v>
      </c>
      <c r="C3" s="15">
        <v>1687</v>
      </c>
      <c r="D3" s="15">
        <v>1372</v>
      </c>
      <c r="E3" s="15">
        <v>3480</v>
      </c>
      <c r="F3" s="15">
        <v>3709</v>
      </c>
      <c r="G3" s="15">
        <v>4106</v>
      </c>
      <c r="H3" s="15">
        <v>4066</v>
      </c>
      <c r="I3" s="15">
        <v>4570</v>
      </c>
      <c r="J3" s="15">
        <v>4595</v>
      </c>
      <c r="K3" s="15">
        <v>5154</v>
      </c>
      <c r="L3" s="15">
        <v>5015</v>
      </c>
      <c r="M3" s="15">
        <v>5217</v>
      </c>
      <c r="N3" s="317">
        <v>5756</v>
      </c>
    </row>
    <row r="4" spans="1:14" ht="33.75" customHeight="1">
      <c r="A4" s="32" t="s">
        <v>171</v>
      </c>
      <c r="B4" s="19"/>
      <c r="C4" s="19"/>
      <c r="D4" s="19"/>
      <c r="E4" s="19"/>
      <c r="J4" s="74"/>
      <c r="K4" s="211"/>
      <c r="L4" s="74"/>
      <c r="M4" s="74"/>
      <c r="N4" s="74"/>
    </row>
    <row r="5" spans="1:14" ht="35.25" customHeight="1">
      <c r="A5" s="25" t="s">
        <v>427</v>
      </c>
      <c r="B5" s="111" t="s">
        <v>78</v>
      </c>
      <c r="C5" s="94">
        <v>1</v>
      </c>
      <c r="D5" s="94">
        <v>9</v>
      </c>
      <c r="E5" s="94">
        <v>29</v>
      </c>
      <c r="F5" s="228">
        <v>16</v>
      </c>
      <c r="G5" s="228">
        <v>23</v>
      </c>
      <c r="H5" s="94">
        <v>26</v>
      </c>
      <c r="I5" s="94">
        <v>31</v>
      </c>
      <c r="J5" s="228">
        <v>39</v>
      </c>
      <c r="K5" s="344">
        <v>36</v>
      </c>
      <c r="L5" s="157">
        <v>35</v>
      </c>
      <c r="M5" s="157">
        <v>33</v>
      </c>
      <c r="N5" s="157">
        <v>48</v>
      </c>
    </row>
    <row r="6" spans="1:14">
      <c r="A6" s="25" t="s">
        <v>155</v>
      </c>
      <c r="B6" s="34" t="s">
        <v>78</v>
      </c>
      <c r="C6" s="19">
        <v>13</v>
      </c>
      <c r="D6" s="19">
        <v>15</v>
      </c>
      <c r="E6" s="19">
        <v>6</v>
      </c>
      <c r="F6" s="19">
        <v>6</v>
      </c>
      <c r="G6" s="19">
        <v>2</v>
      </c>
      <c r="H6" s="19">
        <v>5</v>
      </c>
      <c r="I6" s="19">
        <v>5</v>
      </c>
      <c r="J6" s="227">
        <v>4</v>
      </c>
      <c r="K6" s="239">
        <v>8</v>
      </c>
      <c r="L6" s="74">
        <v>7</v>
      </c>
      <c r="M6" s="74">
        <v>7</v>
      </c>
      <c r="N6" s="74">
        <v>8</v>
      </c>
    </row>
    <row r="7" spans="1:14">
      <c r="A7" s="25" t="s">
        <v>156</v>
      </c>
      <c r="B7" s="19">
        <v>36</v>
      </c>
      <c r="C7" s="19">
        <v>55</v>
      </c>
      <c r="D7" s="19">
        <v>47</v>
      </c>
      <c r="E7" s="19">
        <v>1</v>
      </c>
      <c r="F7" s="19">
        <v>1</v>
      </c>
      <c r="G7" s="19">
        <v>3</v>
      </c>
      <c r="H7" s="19">
        <v>6</v>
      </c>
      <c r="I7" s="19">
        <v>5</v>
      </c>
      <c r="J7" s="227">
        <v>6</v>
      </c>
      <c r="K7" s="239">
        <v>5</v>
      </c>
      <c r="L7" s="74">
        <v>5</v>
      </c>
      <c r="M7" s="74">
        <v>5</v>
      </c>
      <c r="N7" s="74">
        <v>4</v>
      </c>
    </row>
    <row r="8" spans="1:14">
      <c r="A8" s="25" t="s">
        <v>157</v>
      </c>
      <c r="B8" s="19">
        <v>20</v>
      </c>
      <c r="C8" s="19">
        <v>8</v>
      </c>
      <c r="D8" s="19">
        <v>2</v>
      </c>
      <c r="E8" s="34" t="s">
        <v>78</v>
      </c>
      <c r="F8" s="19">
        <v>1</v>
      </c>
      <c r="G8" s="19">
        <v>14</v>
      </c>
      <c r="H8" s="19">
        <v>11</v>
      </c>
      <c r="I8" s="19">
        <v>12</v>
      </c>
      <c r="J8" s="227">
        <v>20</v>
      </c>
      <c r="K8" s="239">
        <v>13</v>
      </c>
      <c r="L8" s="74">
        <v>18</v>
      </c>
      <c r="M8" s="74">
        <v>21</v>
      </c>
      <c r="N8" s="34">
        <v>15</v>
      </c>
    </row>
    <row r="9" spans="1:14">
      <c r="A9" s="25" t="s">
        <v>180</v>
      </c>
      <c r="B9" s="34" t="s">
        <v>78</v>
      </c>
      <c r="C9" s="19">
        <v>11</v>
      </c>
      <c r="D9" s="19">
        <v>2</v>
      </c>
      <c r="E9" s="19">
        <v>37</v>
      </c>
      <c r="F9" s="19">
        <v>102</v>
      </c>
      <c r="G9" s="19">
        <v>165</v>
      </c>
      <c r="H9" s="19">
        <v>258</v>
      </c>
      <c r="I9" s="19">
        <v>552</v>
      </c>
      <c r="J9" s="227">
        <v>605</v>
      </c>
      <c r="K9" s="239">
        <v>690</v>
      </c>
      <c r="L9" s="74">
        <v>823</v>
      </c>
      <c r="M9" s="211">
        <v>1102</v>
      </c>
      <c r="N9" s="211">
        <v>1306</v>
      </c>
    </row>
    <row r="10" spans="1:14">
      <c r="A10" s="25" t="s">
        <v>158</v>
      </c>
      <c r="B10" s="34" t="s">
        <v>78</v>
      </c>
      <c r="C10" s="19">
        <v>151</v>
      </c>
      <c r="D10" s="19">
        <v>6</v>
      </c>
      <c r="E10" s="19">
        <v>8</v>
      </c>
      <c r="F10" s="19">
        <v>8</v>
      </c>
      <c r="G10" s="19">
        <v>8</v>
      </c>
      <c r="H10" s="19">
        <v>9</v>
      </c>
      <c r="I10" s="19">
        <v>8</v>
      </c>
      <c r="J10" s="227">
        <v>7</v>
      </c>
      <c r="K10" s="239">
        <v>5</v>
      </c>
      <c r="L10" s="74">
        <v>5</v>
      </c>
      <c r="M10" s="211">
        <v>6</v>
      </c>
      <c r="N10" s="74">
        <v>7</v>
      </c>
    </row>
    <row r="11" spans="1:14">
      <c r="A11" s="25" t="s">
        <v>159</v>
      </c>
      <c r="B11" s="19">
        <v>42</v>
      </c>
      <c r="C11" s="19">
        <v>126</v>
      </c>
      <c r="D11" s="19">
        <v>764</v>
      </c>
      <c r="E11" s="19">
        <v>2039</v>
      </c>
      <c r="F11" s="19">
        <v>2022</v>
      </c>
      <c r="G11" s="19">
        <v>2014</v>
      </c>
      <c r="H11" s="19">
        <v>1698</v>
      </c>
      <c r="I11" s="19">
        <v>1628</v>
      </c>
      <c r="J11" s="19">
        <v>1314</v>
      </c>
      <c r="K11" s="239">
        <v>983</v>
      </c>
      <c r="L11" s="74">
        <v>759</v>
      </c>
      <c r="M11" s="211">
        <v>535</v>
      </c>
      <c r="N11" s="74">
        <v>462</v>
      </c>
    </row>
    <row r="12" spans="1:14">
      <c r="A12" s="25" t="s">
        <v>412</v>
      </c>
      <c r="B12" s="34" t="s">
        <v>78</v>
      </c>
      <c r="C12" s="19">
        <v>1</v>
      </c>
      <c r="D12" s="34" t="s">
        <v>78</v>
      </c>
      <c r="E12" s="19">
        <v>6</v>
      </c>
      <c r="F12" s="19">
        <v>1</v>
      </c>
      <c r="G12" s="19">
        <v>1</v>
      </c>
      <c r="H12" s="19">
        <v>2</v>
      </c>
      <c r="I12" s="19">
        <v>17</v>
      </c>
      <c r="J12" s="19">
        <v>28</v>
      </c>
      <c r="K12" s="239">
        <v>37</v>
      </c>
      <c r="L12" s="74">
        <v>16</v>
      </c>
      <c r="M12" s="211">
        <v>1</v>
      </c>
      <c r="N12" s="74">
        <v>7</v>
      </c>
    </row>
    <row r="13" spans="1:14">
      <c r="A13" s="25" t="s">
        <v>413</v>
      </c>
      <c r="B13" s="34" t="s">
        <v>78</v>
      </c>
      <c r="C13" s="19">
        <v>1</v>
      </c>
      <c r="D13" s="34" t="s">
        <v>78</v>
      </c>
      <c r="E13" s="19">
        <v>3</v>
      </c>
      <c r="F13" s="19">
        <v>2</v>
      </c>
      <c r="G13" s="34" t="s">
        <v>78</v>
      </c>
      <c r="H13" s="34" t="s">
        <v>78</v>
      </c>
      <c r="I13" s="19">
        <v>9</v>
      </c>
      <c r="J13" s="19">
        <v>24</v>
      </c>
      <c r="K13" s="239">
        <v>35</v>
      </c>
      <c r="L13" s="74">
        <v>63</v>
      </c>
      <c r="M13" s="211">
        <v>33</v>
      </c>
      <c r="N13" s="74">
        <v>33</v>
      </c>
    </row>
    <row r="14" spans="1:14" ht="13.9" customHeight="1">
      <c r="A14" s="25" t="s">
        <v>414</v>
      </c>
      <c r="B14" s="34" t="s">
        <v>78</v>
      </c>
      <c r="C14" s="34" t="s">
        <v>78</v>
      </c>
      <c r="D14" s="19">
        <v>6</v>
      </c>
      <c r="E14" s="19">
        <v>17</v>
      </c>
      <c r="F14" s="19">
        <v>24</v>
      </c>
      <c r="G14" s="19">
        <v>38</v>
      </c>
      <c r="H14" s="34">
        <v>34</v>
      </c>
      <c r="I14" s="34">
        <v>77</v>
      </c>
      <c r="J14" s="34">
        <v>70</v>
      </c>
      <c r="K14" s="34">
        <v>63</v>
      </c>
      <c r="L14" s="74">
        <v>56</v>
      </c>
      <c r="M14" s="211">
        <v>40</v>
      </c>
      <c r="N14" s="34">
        <v>13</v>
      </c>
    </row>
    <row r="15" spans="1:14">
      <c r="A15" s="25" t="s">
        <v>132</v>
      </c>
      <c r="B15" s="19">
        <v>437</v>
      </c>
      <c r="C15" s="19">
        <v>157</v>
      </c>
      <c r="D15" s="19">
        <v>36</v>
      </c>
      <c r="E15" s="19">
        <v>791</v>
      </c>
      <c r="F15" s="19">
        <v>1072</v>
      </c>
      <c r="G15" s="19">
        <v>1375</v>
      </c>
      <c r="H15" s="19">
        <v>1592</v>
      </c>
      <c r="I15" s="19">
        <v>1834</v>
      </c>
      <c r="J15" s="19">
        <v>2125</v>
      </c>
      <c r="K15" s="239">
        <v>2661</v>
      </c>
      <c r="L15" s="239">
        <v>2272</v>
      </c>
      <c r="M15" s="211">
        <v>2698</v>
      </c>
      <c r="N15" s="211">
        <v>3038</v>
      </c>
    </row>
    <row r="16" spans="1:14" ht="33.75">
      <c r="A16" s="25" t="s">
        <v>170</v>
      </c>
      <c r="B16" s="94">
        <v>43</v>
      </c>
      <c r="C16" s="94">
        <v>173</v>
      </c>
      <c r="D16" s="94">
        <v>118</v>
      </c>
      <c r="E16" s="94">
        <v>67</v>
      </c>
      <c r="F16" s="94">
        <v>53</v>
      </c>
      <c r="G16" s="94">
        <v>57</v>
      </c>
      <c r="H16" s="94">
        <v>58</v>
      </c>
      <c r="I16" s="94">
        <v>52</v>
      </c>
      <c r="J16" s="94">
        <v>59</v>
      </c>
      <c r="K16" s="344">
        <v>78</v>
      </c>
      <c r="L16" s="344">
        <v>107</v>
      </c>
      <c r="M16" s="208">
        <v>121</v>
      </c>
      <c r="N16" s="157">
        <v>101</v>
      </c>
    </row>
    <row r="17" spans="1:14">
      <c r="A17" s="25" t="s">
        <v>394</v>
      </c>
      <c r="B17" s="34" t="s">
        <v>78</v>
      </c>
      <c r="C17" s="34" t="s">
        <v>78</v>
      </c>
      <c r="D17" s="19">
        <v>5</v>
      </c>
      <c r="E17" s="19">
        <v>16</v>
      </c>
      <c r="F17" s="19">
        <v>13</v>
      </c>
      <c r="G17" s="19">
        <v>14</v>
      </c>
      <c r="H17" s="19">
        <v>18</v>
      </c>
      <c r="I17" s="19">
        <v>17</v>
      </c>
      <c r="J17" s="19">
        <v>15</v>
      </c>
      <c r="K17" s="239">
        <v>11</v>
      </c>
      <c r="L17" s="239">
        <v>9</v>
      </c>
      <c r="M17" s="74">
        <v>9</v>
      </c>
      <c r="N17" s="74">
        <v>8</v>
      </c>
    </row>
    <row r="18" spans="1:14">
      <c r="A18" s="25" t="s">
        <v>160</v>
      </c>
      <c r="B18" s="19">
        <v>533</v>
      </c>
      <c r="C18" s="19">
        <v>289</v>
      </c>
      <c r="D18" s="19">
        <v>23</v>
      </c>
      <c r="E18" s="19">
        <v>19</v>
      </c>
      <c r="F18" s="19">
        <v>14</v>
      </c>
      <c r="G18" s="19">
        <v>18</v>
      </c>
      <c r="H18" s="19">
        <v>16</v>
      </c>
      <c r="I18" s="19">
        <v>10</v>
      </c>
      <c r="J18" s="227">
        <v>10</v>
      </c>
      <c r="K18" s="239">
        <v>6</v>
      </c>
      <c r="L18" s="239">
        <v>5</v>
      </c>
      <c r="M18" s="74">
        <v>5</v>
      </c>
      <c r="N18" s="74">
        <v>3</v>
      </c>
    </row>
    <row r="19" spans="1:14">
      <c r="A19" s="25" t="s">
        <v>161</v>
      </c>
      <c r="B19" s="19">
        <v>69</v>
      </c>
      <c r="C19" s="19">
        <v>48</v>
      </c>
      <c r="D19" s="19">
        <v>7</v>
      </c>
      <c r="E19" s="19">
        <v>3</v>
      </c>
      <c r="F19" s="19">
        <v>2</v>
      </c>
      <c r="G19" s="19">
        <v>3</v>
      </c>
      <c r="H19" s="19">
        <v>3</v>
      </c>
      <c r="I19" s="19">
        <v>4</v>
      </c>
      <c r="J19" s="227">
        <v>1</v>
      </c>
      <c r="K19" s="34" t="s">
        <v>78</v>
      </c>
      <c r="L19" s="351" t="s">
        <v>78</v>
      </c>
      <c r="M19" s="351">
        <v>1</v>
      </c>
      <c r="N19" s="351" t="s">
        <v>78</v>
      </c>
    </row>
    <row r="20" spans="1:14">
      <c r="A20" s="25" t="s">
        <v>411</v>
      </c>
      <c r="B20" s="34" t="s">
        <v>78</v>
      </c>
      <c r="C20" s="34" t="s">
        <v>78</v>
      </c>
      <c r="D20" s="34" t="s">
        <v>78</v>
      </c>
      <c r="E20" s="19">
        <v>18</v>
      </c>
      <c r="F20" s="19">
        <v>15</v>
      </c>
      <c r="G20" s="19">
        <v>21</v>
      </c>
      <c r="H20" s="19">
        <v>16</v>
      </c>
      <c r="I20" s="19">
        <v>21</v>
      </c>
      <c r="J20" s="227">
        <v>14</v>
      </c>
      <c r="K20" s="34">
        <v>15</v>
      </c>
      <c r="L20" s="239">
        <v>7</v>
      </c>
      <c r="M20" s="74">
        <v>7</v>
      </c>
      <c r="N20" s="74">
        <v>4</v>
      </c>
    </row>
    <row r="21" spans="1:14">
      <c r="A21" s="25" t="s">
        <v>485</v>
      </c>
      <c r="B21" s="19">
        <v>71</v>
      </c>
      <c r="C21" s="19">
        <v>88</v>
      </c>
      <c r="D21" s="19">
        <v>76</v>
      </c>
      <c r="E21" s="19">
        <v>141</v>
      </c>
      <c r="F21" s="19">
        <v>129</v>
      </c>
      <c r="G21" s="19">
        <v>106</v>
      </c>
      <c r="H21" s="19">
        <v>81</v>
      </c>
      <c r="I21" s="19">
        <v>66</v>
      </c>
      <c r="J21" s="227">
        <v>60</v>
      </c>
      <c r="K21" s="239">
        <v>42</v>
      </c>
      <c r="L21" s="239">
        <v>41</v>
      </c>
      <c r="M21" s="74">
        <v>37</v>
      </c>
      <c r="N21" s="74">
        <v>61</v>
      </c>
    </row>
    <row r="22" spans="1:14">
      <c r="A22" s="25" t="s">
        <v>133</v>
      </c>
      <c r="B22" s="19">
        <v>600</v>
      </c>
      <c r="C22" s="19">
        <v>504</v>
      </c>
      <c r="D22" s="19">
        <v>202</v>
      </c>
      <c r="E22" s="19">
        <v>139</v>
      </c>
      <c r="F22" s="19">
        <v>117</v>
      </c>
      <c r="G22" s="19">
        <v>108</v>
      </c>
      <c r="H22" s="19">
        <v>113</v>
      </c>
      <c r="I22" s="19">
        <v>119</v>
      </c>
      <c r="J22" s="227">
        <v>110</v>
      </c>
      <c r="K22" s="239">
        <v>391</v>
      </c>
      <c r="L22" s="74">
        <v>731</v>
      </c>
      <c r="M22" s="74">
        <v>390</v>
      </c>
      <c r="N22" s="74">
        <v>402</v>
      </c>
    </row>
    <row r="23" spans="1:14" ht="33.75">
      <c r="A23" s="58" t="s">
        <v>322</v>
      </c>
      <c r="B23" s="188">
        <v>383</v>
      </c>
      <c r="C23" s="188">
        <v>61</v>
      </c>
      <c r="D23" s="188">
        <v>54</v>
      </c>
      <c r="E23" s="188">
        <v>140</v>
      </c>
      <c r="F23" s="188">
        <v>111</v>
      </c>
      <c r="G23" s="188">
        <v>136</v>
      </c>
      <c r="H23" s="188">
        <v>120</v>
      </c>
      <c r="I23" s="188">
        <v>103</v>
      </c>
      <c r="J23" s="81">
        <v>84</v>
      </c>
      <c r="K23" s="244">
        <v>75</v>
      </c>
      <c r="L23" s="244">
        <v>56</v>
      </c>
      <c r="M23" s="158">
        <v>166</v>
      </c>
      <c r="N23" s="158">
        <v>236</v>
      </c>
    </row>
    <row r="24" spans="1:14">
      <c r="B24" s="88"/>
      <c r="C24" s="88"/>
      <c r="D24" s="88"/>
      <c r="E24" s="88"/>
      <c r="F24" s="88"/>
      <c r="G24" s="88"/>
      <c r="H24" s="88"/>
      <c r="I24" s="88"/>
    </row>
    <row r="25" spans="1:14">
      <c r="E25" s="88"/>
      <c r="F25" s="88"/>
      <c r="G25" s="88"/>
      <c r="H25" s="88"/>
      <c r="I25" s="88"/>
      <c r="J25" s="88"/>
      <c r="K25" s="88"/>
    </row>
  </sheetData>
  <mergeCells count="1">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&amp;L&amp;8&amp;K01+047Anuarul statistic al Republicii Moldova, ediția 2025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sheetPr>
  <dimension ref="A1:O18"/>
  <sheetViews>
    <sheetView zoomScaleNormal="100" workbookViewId="0">
      <pane ySplit="2" topLeftCell="A3" activePane="bottomLeft" state="frozen"/>
      <selection activeCell="A2" sqref="A2:A4"/>
      <selection pane="bottomLeft" activeCell="A2" sqref="A2"/>
    </sheetView>
  </sheetViews>
  <sheetFormatPr defaultRowHeight="12.75"/>
  <cols>
    <col min="1" max="1" width="29.5703125" customWidth="1"/>
    <col min="2" max="13" width="5.28515625" customWidth="1"/>
    <col min="14" max="14" width="5.7109375" customWidth="1"/>
  </cols>
  <sheetData>
    <row r="1" spans="1:15" ht="37.5" customHeight="1">
      <c r="A1" s="391" t="s">
        <v>520</v>
      </c>
      <c r="B1" s="391"/>
      <c r="C1" s="391"/>
      <c r="D1" s="391"/>
      <c r="E1" s="391"/>
      <c r="F1" s="391"/>
      <c r="G1" s="391"/>
      <c r="H1" s="391"/>
      <c r="I1" s="391"/>
      <c r="J1" s="391"/>
      <c r="K1" s="391"/>
      <c r="L1" s="391"/>
      <c r="M1" s="391"/>
    </row>
    <row r="2" spans="1:15">
      <c r="A2" s="3"/>
      <c r="B2" s="4">
        <v>2000</v>
      </c>
      <c r="C2" s="4">
        <v>2005</v>
      </c>
      <c r="D2" s="4">
        <v>2010</v>
      </c>
      <c r="E2" s="5">
        <v>2015</v>
      </c>
      <c r="F2" s="9">
        <v>2016</v>
      </c>
      <c r="G2" s="9">
        <v>2017</v>
      </c>
      <c r="H2" s="9">
        <v>2018</v>
      </c>
      <c r="I2" s="9">
        <v>2019</v>
      </c>
      <c r="J2" s="9">
        <v>2020</v>
      </c>
      <c r="K2" s="9">
        <v>2021</v>
      </c>
      <c r="L2" s="9">
        <v>2022</v>
      </c>
      <c r="M2" s="9">
        <v>2023</v>
      </c>
      <c r="N2" s="9">
        <v>2024</v>
      </c>
    </row>
    <row r="3" spans="1:15" ht="12.75" customHeight="1">
      <c r="A3" s="392" t="s">
        <v>55</v>
      </c>
      <c r="B3" s="392"/>
      <c r="C3" s="392"/>
      <c r="D3" s="392"/>
      <c r="E3" s="392"/>
      <c r="F3" s="392"/>
      <c r="G3" s="392"/>
      <c r="H3" s="392"/>
      <c r="I3" s="392"/>
      <c r="J3" s="392"/>
      <c r="K3" s="392"/>
      <c r="L3" s="392"/>
      <c r="M3" s="392"/>
      <c r="N3" s="392"/>
      <c r="O3" s="74"/>
    </row>
    <row r="4" spans="1:15" ht="33.75">
      <c r="A4" s="70" t="s">
        <v>191</v>
      </c>
      <c r="B4" s="153">
        <v>43</v>
      </c>
      <c r="C4" s="153">
        <v>45</v>
      </c>
      <c r="D4" s="153">
        <v>46</v>
      </c>
      <c r="E4" s="153">
        <v>47</v>
      </c>
      <c r="F4" s="153">
        <v>48</v>
      </c>
      <c r="G4" s="153">
        <v>49</v>
      </c>
      <c r="H4" s="153">
        <v>49</v>
      </c>
      <c r="I4" s="160">
        <v>49</v>
      </c>
      <c r="J4" s="160">
        <v>49</v>
      </c>
      <c r="K4" s="153">
        <v>50</v>
      </c>
      <c r="L4" s="157">
        <v>50</v>
      </c>
      <c r="M4" s="157">
        <v>52</v>
      </c>
      <c r="N4" s="157">
        <v>50</v>
      </c>
      <c r="O4" s="74"/>
    </row>
    <row r="5" spans="1:15" ht="33.75">
      <c r="A5" s="70" t="s">
        <v>192</v>
      </c>
      <c r="B5" s="153">
        <v>9</v>
      </c>
      <c r="C5" s="153">
        <v>10</v>
      </c>
      <c r="D5" s="153">
        <v>9</v>
      </c>
      <c r="E5" s="153">
        <v>9</v>
      </c>
      <c r="F5" s="153">
        <v>8</v>
      </c>
      <c r="G5" s="153">
        <v>8</v>
      </c>
      <c r="H5" s="153">
        <v>9</v>
      </c>
      <c r="I5" s="160">
        <v>9</v>
      </c>
      <c r="J5" s="160">
        <v>9</v>
      </c>
      <c r="K5" s="153">
        <v>8</v>
      </c>
      <c r="L5" s="157">
        <v>8</v>
      </c>
      <c r="M5" s="157">
        <v>8</v>
      </c>
      <c r="N5" s="157">
        <v>8</v>
      </c>
      <c r="O5" s="74"/>
    </row>
    <row r="6" spans="1:15" ht="33.75">
      <c r="A6" s="70" t="s">
        <v>193</v>
      </c>
      <c r="B6" s="153">
        <v>4</v>
      </c>
      <c r="C6" s="153">
        <v>7</v>
      </c>
      <c r="D6" s="153">
        <v>4</v>
      </c>
      <c r="E6" s="153">
        <v>4</v>
      </c>
      <c r="F6" s="153">
        <v>4</v>
      </c>
      <c r="G6" s="153">
        <v>2</v>
      </c>
      <c r="H6" s="153">
        <v>2</v>
      </c>
      <c r="I6" s="160">
        <v>2</v>
      </c>
      <c r="J6" s="160">
        <v>2</v>
      </c>
      <c r="K6" s="153">
        <v>2</v>
      </c>
      <c r="L6" s="157">
        <v>2</v>
      </c>
      <c r="M6" s="157">
        <v>2</v>
      </c>
      <c r="N6" s="157">
        <v>2</v>
      </c>
      <c r="O6" s="74"/>
    </row>
    <row r="7" spans="1:15" ht="33.75">
      <c r="A7" s="70" t="s">
        <v>194</v>
      </c>
      <c r="B7" s="153">
        <v>7</v>
      </c>
      <c r="C7" s="153">
        <v>4</v>
      </c>
      <c r="D7" s="153">
        <v>3</v>
      </c>
      <c r="E7" s="153">
        <v>3</v>
      </c>
      <c r="F7" s="153">
        <v>3</v>
      </c>
      <c r="G7" s="153">
        <v>3</v>
      </c>
      <c r="H7" s="153">
        <v>3</v>
      </c>
      <c r="I7" s="160">
        <v>3</v>
      </c>
      <c r="J7" s="160">
        <v>3</v>
      </c>
      <c r="K7" s="153">
        <v>3</v>
      </c>
      <c r="L7" s="157">
        <v>2</v>
      </c>
      <c r="M7" s="157">
        <v>2</v>
      </c>
      <c r="N7" s="157">
        <v>2</v>
      </c>
      <c r="O7" s="74"/>
    </row>
    <row r="8" spans="1:15" ht="67.5" customHeight="1">
      <c r="A8" s="70" t="s">
        <v>338</v>
      </c>
      <c r="B8" s="1" t="s">
        <v>195</v>
      </c>
      <c r="C8" s="1" t="s">
        <v>196</v>
      </c>
      <c r="D8" s="1" t="s">
        <v>196</v>
      </c>
      <c r="E8" s="1" t="s">
        <v>195</v>
      </c>
      <c r="F8" s="1" t="s">
        <v>195</v>
      </c>
      <c r="G8" s="1" t="s">
        <v>197</v>
      </c>
      <c r="H8" s="1" t="s">
        <v>195</v>
      </c>
      <c r="I8" s="161" t="s">
        <v>195</v>
      </c>
      <c r="J8" s="161" t="s">
        <v>195</v>
      </c>
      <c r="K8" s="1" t="s">
        <v>397</v>
      </c>
      <c r="L8" s="1" t="s">
        <v>397</v>
      </c>
      <c r="M8" s="1" t="s">
        <v>469</v>
      </c>
      <c r="N8" s="161" t="s">
        <v>469</v>
      </c>
      <c r="O8" s="74"/>
    </row>
    <row r="9" spans="1:15" ht="33.75">
      <c r="A9" s="70" t="s">
        <v>198</v>
      </c>
      <c r="B9" s="153">
        <v>169</v>
      </c>
      <c r="C9" s="153">
        <v>155</v>
      </c>
      <c r="D9" s="153">
        <v>139</v>
      </c>
      <c r="E9" s="153">
        <v>119</v>
      </c>
      <c r="F9" s="153">
        <v>116</v>
      </c>
      <c r="G9" s="153">
        <v>114</v>
      </c>
      <c r="H9" s="153">
        <v>116</v>
      </c>
      <c r="I9" s="160">
        <v>114</v>
      </c>
      <c r="J9" s="157">
        <v>110</v>
      </c>
      <c r="K9" s="153">
        <v>105</v>
      </c>
      <c r="L9" s="157">
        <v>103</v>
      </c>
      <c r="M9" s="157">
        <v>97</v>
      </c>
      <c r="N9" s="157">
        <v>94</v>
      </c>
      <c r="O9" s="74"/>
    </row>
    <row r="10" spans="1:15" ht="33.75">
      <c r="A10" s="70" t="s">
        <v>199</v>
      </c>
      <c r="B10" s="153">
        <v>77</v>
      </c>
      <c r="C10" s="153">
        <v>85</v>
      </c>
      <c r="D10" s="153">
        <v>86</v>
      </c>
      <c r="E10" s="153">
        <v>92</v>
      </c>
      <c r="F10" s="153">
        <v>94</v>
      </c>
      <c r="G10" s="153">
        <v>94</v>
      </c>
      <c r="H10" s="153">
        <v>98</v>
      </c>
      <c r="I10" s="160">
        <v>99</v>
      </c>
      <c r="J10" s="157">
        <v>100</v>
      </c>
      <c r="K10" s="153">
        <v>101</v>
      </c>
      <c r="L10" s="157">
        <v>101</v>
      </c>
      <c r="M10" s="157">
        <v>104</v>
      </c>
      <c r="N10" s="157">
        <v>104</v>
      </c>
      <c r="O10" s="74"/>
    </row>
    <row r="11" spans="1:15" ht="12.75" customHeight="1">
      <c r="A11" s="393" t="s">
        <v>56</v>
      </c>
      <c r="B11" s="393"/>
      <c r="C11" s="393"/>
      <c r="D11" s="393"/>
      <c r="E11" s="393"/>
      <c r="F11" s="393"/>
      <c r="G11" s="393"/>
      <c r="H11" s="393"/>
      <c r="I11" s="393"/>
      <c r="J11" s="393"/>
      <c r="K11" s="393"/>
      <c r="L11" s="393"/>
      <c r="M11" s="393"/>
      <c r="N11" s="393"/>
      <c r="O11" s="74"/>
    </row>
    <row r="12" spans="1:15" ht="33.75">
      <c r="A12" s="70" t="s">
        <v>191</v>
      </c>
      <c r="B12" s="154">
        <v>28.5</v>
      </c>
      <c r="C12" s="154">
        <v>31.1</v>
      </c>
      <c r="D12" s="154">
        <v>31.6</v>
      </c>
      <c r="E12" s="154">
        <v>33.4</v>
      </c>
      <c r="F12" s="154">
        <v>32.799999999999997</v>
      </c>
      <c r="G12" s="154">
        <v>32.700000000000003</v>
      </c>
      <c r="H12" s="154">
        <v>32.4</v>
      </c>
      <c r="I12" s="193">
        <v>32.299999999999997</v>
      </c>
      <c r="J12" s="196">
        <v>33</v>
      </c>
      <c r="K12" s="154">
        <v>31.1</v>
      </c>
      <c r="L12" s="157">
        <v>31.9</v>
      </c>
      <c r="M12" s="157">
        <v>32.299999999999997</v>
      </c>
      <c r="N12" s="196">
        <v>32.365000000000002</v>
      </c>
      <c r="O12" s="74"/>
    </row>
    <row r="13" spans="1:15" ht="33.75">
      <c r="A13" s="70" t="s">
        <v>192</v>
      </c>
      <c r="B13" s="154">
        <v>7.3</v>
      </c>
      <c r="C13" s="154">
        <v>6.4</v>
      </c>
      <c r="D13" s="154">
        <v>6.7</v>
      </c>
      <c r="E13" s="154">
        <v>5.8</v>
      </c>
      <c r="F13" s="154">
        <v>5.8</v>
      </c>
      <c r="G13" s="154">
        <v>5.8</v>
      </c>
      <c r="H13" s="154">
        <v>6</v>
      </c>
      <c r="I13" s="193">
        <v>5.5</v>
      </c>
      <c r="J13" s="196">
        <v>5</v>
      </c>
      <c r="K13" s="154">
        <v>4.9000000000000004</v>
      </c>
      <c r="L13" s="157">
        <v>5.0999999999999996</v>
      </c>
      <c r="M13" s="157">
        <v>5.0999999999999996</v>
      </c>
      <c r="N13" s="157">
        <v>5.2</v>
      </c>
      <c r="O13" s="74"/>
    </row>
    <row r="14" spans="1:15" ht="33.75">
      <c r="A14" s="70" t="s">
        <v>193</v>
      </c>
      <c r="B14" s="154">
        <v>1.7</v>
      </c>
      <c r="C14" s="154">
        <v>3.4</v>
      </c>
      <c r="D14" s="154">
        <v>1.9</v>
      </c>
      <c r="E14" s="154">
        <v>1.7</v>
      </c>
      <c r="F14" s="154">
        <v>1.6</v>
      </c>
      <c r="G14" s="154">
        <v>1.5</v>
      </c>
      <c r="H14" s="154">
        <v>1.6</v>
      </c>
      <c r="I14" s="193">
        <v>1.5</v>
      </c>
      <c r="J14" s="234">
        <v>1.3</v>
      </c>
      <c r="K14" s="154">
        <v>1.4</v>
      </c>
      <c r="L14" s="157">
        <v>1.5</v>
      </c>
      <c r="M14" s="157">
        <v>1.4</v>
      </c>
      <c r="N14" s="157">
        <v>1.3</v>
      </c>
      <c r="O14" s="74"/>
    </row>
    <row r="15" spans="1:15" ht="33.75">
      <c r="A15" s="70" t="s">
        <v>194</v>
      </c>
      <c r="B15" s="154">
        <v>2</v>
      </c>
      <c r="C15" s="154">
        <v>2</v>
      </c>
      <c r="D15" s="154">
        <v>1.6</v>
      </c>
      <c r="E15" s="154">
        <v>1.7</v>
      </c>
      <c r="F15" s="154">
        <v>1.6</v>
      </c>
      <c r="G15" s="154">
        <v>1.3</v>
      </c>
      <c r="H15" s="154">
        <v>1.4</v>
      </c>
      <c r="I15" s="193">
        <v>1.4</v>
      </c>
      <c r="J15" s="234">
        <v>2</v>
      </c>
      <c r="K15" s="154">
        <v>1.8</v>
      </c>
      <c r="L15" s="157">
        <v>1.4</v>
      </c>
      <c r="M15" s="157">
        <v>1.4</v>
      </c>
      <c r="N15" s="157">
        <v>1.5</v>
      </c>
      <c r="O15" s="74"/>
    </row>
    <row r="16" spans="1:15" ht="69.75" customHeight="1">
      <c r="A16" s="70" t="s">
        <v>338</v>
      </c>
      <c r="B16" s="2" t="s">
        <v>200</v>
      </c>
      <c r="C16" s="2" t="s">
        <v>201</v>
      </c>
      <c r="D16" s="2" t="s">
        <v>202</v>
      </c>
      <c r="E16" s="2" t="s">
        <v>203</v>
      </c>
      <c r="F16" s="2" t="s">
        <v>204</v>
      </c>
      <c r="G16" s="2" t="s">
        <v>205</v>
      </c>
      <c r="H16" s="2" t="s">
        <v>206</v>
      </c>
      <c r="I16" s="201" t="s">
        <v>207</v>
      </c>
      <c r="J16" s="235" t="s">
        <v>395</v>
      </c>
      <c r="K16" s="2" t="s">
        <v>396</v>
      </c>
      <c r="L16" s="2" t="s">
        <v>438</v>
      </c>
      <c r="M16" s="2" t="s">
        <v>470</v>
      </c>
      <c r="N16" s="2" t="s">
        <v>470</v>
      </c>
      <c r="O16" s="74"/>
    </row>
    <row r="17" spans="1:15" ht="35.25" customHeight="1">
      <c r="A17" s="70" t="s">
        <v>198</v>
      </c>
      <c r="B17" s="154">
        <v>188</v>
      </c>
      <c r="C17" s="154">
        <v>257.10000000000002</v>
      </c>
      <c r="D17" s="154">
        <v>133.19999999999999</v>
      </c>
      <c r="E17" s="154">
        <v>111.4</v>
      </c>
      <c r="F17" s="154">
        <v>103.5</v>
      </c>
      <c r="G17" s="154">
        <v>100.9</v>
      </c>
      <c r="H17" s="154">
        <v>101.2</v>
      </c>
      <c r="I17" s="193">
        <v>103.8</v>
      </c>
      <c r="J17" s="234">
        <v>63.4</v>
      </c>
      <c r="K17" s="154">
        <v>64.5</v>
      </c>
      <c r="L17" s="157">
        <v>69.599999999999994</v>
      </c>
      <c r="M17" s="196">
        <v>72</v>
      </c>
      <c r="N17" s="157">
        <v>68.2</v>
      </c>
      <c r="O17" s="74"/>
    </row>
    <row r="18" spans="1:15" ht="33.75">
      <c r="A18" s="71" t="s">
        <v>199</v>
      </c>
      <c r="B18" s="162">
        <v>29.4</v>
      </c>
      <c r="C18" s="162">
        <v>33.6</v>
      </c>
      <c r="D18" s="162">
        <v>33.799999999999997</v>
      </c>
      <c r="E18" s="162">
        <v>34.4</v>
      </c>
      <c r="F18" s="162">
        <v>35.6</v>
      </c>
      <c r="G18" s="162">
        <v>36.200000000000003</v>
      </c>
      <c r="H18" s="162">
        <v>37.299999999999997</v>
      </c>
      <c r="I18" s="202">
        <v>37.1</v>
      </c>
      <c r="J18" s="203">
        <v>38</v>
      </c>
      <c r="K18" s="158">
        <v>38.299999999999997</v>
      </c>
      <c r="L18" s="158">
        <v>38.9</v>
      </c>
      <c r="M18" s="158">
        <v>35.799999999999997</v>
      </c>
      <c r="N18" s="158">
        <v>38.1</v>
      </c>
      <c r="O18" s="74"/>
    </row>
  </sheetData>
  <mergeCells count="3">
    <mergeCell ref="A1:M1"/>
    <mergeCell ref="A3:N3"/>
    <mergeCell ref="A11:N1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P41"/>
  <sheetViews>
    <sheetView zoomScaleNormal="100" workbookViewId="0">
      <pane ySplit="2" topLeftCell="A3" activePane="bottomLeft" state="frozen"/>
      <selection activeCell="A2" sqref="A2:A4"/>
      <selection pane="bottomLeft" activeCell="A2" sqref="A2"/>
    </sheetView>
  </sheetViews>
  <sheetFormatPr defaultRowHeight="12.75"/>
  <cols>
    <col min="1" max="1" width="38.85546875" customWidth="1"/>
    <col min="2" max="13" width="5.5703125" customWidth="1"/>
    <col min="14" max="14" width="6.140625" customWidth="1"/>
  </cols>
  <sheetData>
    <row r="1" spans="1:16" ht="36.75" customHeight="1">
      <c r="A1" s="368" t="s">
        <v>521</v>
      </c>
      <c r="B1" s="368"/>
      <c r="C1" s="368"/>
      <c r="D1" s="368"/>
      <c r="E1" s="368"/>
      <c r="F1" s="368"/>
      <c r="G1" s="368"/>
      <c r="H1" s="368"/>
      <c r="I1" s="368"/>
      <c r="J1" s="368"/>
      <c r="K1" s="368"/>
    </row>
    <row r="2" spans="1:16" ht="50.25" customHeight="1">
      <c r="A2" s="30"/>
      <c r="B2" s="4" t="s">
        <v>343</v>
      </c>
      <c r="C2" s="5" t="s">
        <v>344</v>
      </c>
      <c r="D2" s="4" t="s">
        <v>345</v>
      </c>
      <c r="E2" s="5" t="s">
        <v>346</v>
      </c>
      <c r="F2" s="5" t="s">
        <v>347</v>
      </c>
      <c r="G2" s="5" t="s">
        <v>348</v>
      </c>
      <c r="H2" s="5" t="s">
        <v>349</v>
      </c>
      <c r="I2" s="5" t="s">
        <v>350</v>
      </c>
      <c r="J2" s="5" t="s">
        <v>351</v>
      </c>
      <c r="K2" s="5" t="s">
        <v>380</v>
      </c>
      <c r="L2" s="5" t="s">
        <v>417</v>
      </c>
      <c r="M2" s="5" t="s">
        <v>455</v>
      </c>
      <c r="N2" s="5" t="s">
        <v>492</v>
      </c>
    </row>
    <row r="3" spans="1:16" ht="13.5" customHeight="1">
      <c r="A3" s="387" t="s">
        <v>339</v>
      </c>
      <c r="B3" s="387"/>
      <c r="C3" s="387"/>
      <c r="D3" s="387"/>
      <c r="E3" s="387"/>
      <c r="F3" s="387"/>
      <c r="G3" s="387"/>
      <c r="H3" s="387"/>
      <c r="I3" s="387"/>
      <c r="J3" s="387"/>
      <c r="K3" s="387"/>
      <c r="L3" s="387"/>
      <c r="M3" s="387"/>
      <c r="N3" s="387"/>
    </row>
    <row r="4" spans="1:16" ht="33.75">
      <c r="A4" s="31" t="s">
        <v>208</v>
      </c>
      <c r="B4" s="146">
        <v>1573</v>
      </c>
      <c r="C4" s="146">
        <v>1558</v>
      </c>
      <c r="D4" s="146">
        <v>1489</v>
      </c>
      <c r="E4" s="146">
        <v>1323</v>
      </c>
      <c r="F4" s="146">
        <v>1291</v>
      </c>
      <c r="G4" s="146">
        <v>1243</v>
      </c>
      <c r="H4" s="146">
        <v>1246</v>
      </c>
      <c r="I4" s="163">
        <v>1255</v>
      </c>
      <c r="J4" s="163">
        <v>1241</v>
      </c>
      <c r="K4" s="163">
        <v>1231</v>
      </c>
      <c r="L4" s="255">
        <v>1218</v>
      </c>
      <c r="M4" s="255">
        <v>1201</v>
      </c>
      <c r="N4" s="316">
        <v>1185</v>
      </c>
    </row>
    <row r="5" spans="1:16">
      <c r="A5" s="28" t="s">
        <v>66</v>
      </c>
      <c r="B5" s="44">
        <v>1566</v>
      </c>
      <c r="C5" s="44">
        <v>1551</v>
      </c>
      <c r="D5" s="15">
        <v>1484</v>
      </c>
      <c r="E5" s="15">
        <v>1321</v>
      </c>
      <c r="F5" s="15">
        <v>1289</v>
      </c>
      <c r="G5" s="15">
        <v>1241</v>
      </c>
      <c r="H5" s="15">
        <v>1244</v>
      </c>
      <c r="I5" s="141">
        <v>1253</v>
      </c>
      <c r="J5" s="141">
        <v>1239</v>
      </c>
      <c r="K5" s="141">
        <v>1229</v>
      </c>
      <c r="L5" s="360">
        <v>1216</v>
      </c>
      <c r="M5" s="360">
        <v>1199</v>
      </c>
      <c r="N5" s="317">
        <v>1183</v>
      </c>
    </row>
    <row r="6" spans="1:16" ht="34.5" customHeight="1">
      <c r="A6" s="32" t="s">
        <v>498</v>
      </c>
      <c r="B6" s="269">
        <v>115</v>
      </c>
      <c r="C6" s="269">
        <v>104</v>
      </c>
      <c r="D6" s="269">
        <v>85</v>
      </c>
      <c r="E6" s="269">
        <v>118</v>
      </c>
      <c r="F6" s="269">
        <v>122</v>
      </c>
      <c r="G6" s="269">
        <v>102</v>
      </c>
      <c r="H6" s="269">
        <v>103</v>
      </c>
      <c r="I6" s="309">
        <v>104</v>
      </c>
      <c r="J6" s="310">
        <v>106</v>
      </c>
      <c r="K6" s="269">
        <v>99</v>
      </c>
      <c r="L6" s="268">
        <v>92</v>
      </c>
      <c r="M6" s="268">
        <v>87</v>
      </c>
      <c r="N6" s="157">
        <v>88</v>
      </c>
    </row>
    <row r="7" spans="1:16" ht="12.75" customHeight="1">
      <c r="A7" s="69" t="s">
        <v>67</v>
      </c>
      <c r="B7" s="266">
        <v>674</v>
      </c>
      <c r="C7" s="266">
        <v>664</v>
      </c>
      <c r="D7" s="266">
        <v>763</v>
      </c>
      <c r="E7" s="266">
        <v>794</v>
      </c>
      <c r="F7" s="266">
        <v>788</v>
      </c>
      <c r="G7" s="266">
        <v>775</v>
      </c>
      <c r="H7" s="266">
        <v>780</v>
      </c>
      <c r="I7" s="267">
        <v>783</v>
      </c>
      <c r="J7" s="352">
        <v>787</v>
      </c>
      <c r="K7" s="266">
        <v>786</v>
      </c>
      <c r="L7" s="266">
        <v>781</v>
      </c>
      <c r="M7" s="266">
        <v>761</v>
      </c>
      <c r="N7" s="74">
        <v>752</v>
      </c>
    </row>
    <row r="8" spans="1:16" ht="13.5" customHeight="1">
      <c r="A8" s="353" t="s">
        <v>68</v>
      </c>
      <c r="B8" s="266">
        <v>183</v>
      </c>
      <c r="C8" s="266">
        <v>387</v>
      </c>
      <c r="D8" s="266">
        <v>495</v>
      </c>
      <c r="E8" s="266">
        <v>392</v>
      </c>
      <c r="F8" s="266">
        <v>364</v>
      </c>
      <c r="G8" s="266">
        <v>350</v>
      </c>
      <c r="H8" s="266">
        <v>348</v>
      </c>
      <c r="I8" s="267">
        <v>353</v>
      </c>
      <c r="J8" s="267">
        <v>336</v>
      </c>
      <c r="K8" s="267">
        <v>336</v>
      </c>
      <c r="L8" s="267">
        <v>336</v>
      </c>
      <c r="M8" s="267">
        <v>344</v>
      </c>
      <c r="N8" s="267">
        <v>337</v>
      </c>
    </row>
    <row r="9" spans="1:16" ht="33" customHeight="1">
      <c r="A9" s="32" t="s">
        <v>398</v>
      </c>
      <c r="B9" s="237">
        <v>554</v>
      </c>
      <c r="C9" s="237">
        <v>359</v>
      </c>
      <c r="D9" s="237">
        <v>108</v>
      </c>
      <c r="E9" s="237" t="s">
        <v>69</v>
      </c>
      <c r="F9" s="237" t="s">
        <v>69</v>
      </c>
      <c r="G9" s="237" t="s">
        <v>69</v>
      </c>
      <c r="H9" s="237" t="s">
        <v>69</v>
      </c>
      <c r="I9" s="237" t="s">
        <v>69</v>
      </c>
      <c r="J9" s="237" t="s">
        <v>69</v>
      </c>
      <c r="K9" s="237" t="s">
        <v>69</v>
      </c>
      <c r="L9" s="237" t="s">
        <v>69</v>
      </c>
      <c r="M9" s="237" t="s">
        <v>69</v>
      </c>
      <c r="N9" s="231" t="s">
        <v>69</v>
      </c>
    </row>
    <row r="10" spans="1:16" ht="67.5" customHeight="1">
      <c r="A10" s="32" t="s">
        <v>210</v>
      </c>
      <c r="B10" s="237" t="s">
        <v>211</v>
      </c>
      <c r="C10" s="237" t="s">
        <v>212</v>
      </c>
      <c r="D10" s="237" t="s">
        <v>213</v>
      </c>
      <c r="E10" s="237" t="s">
        <v>214</v>
      </c>
      <c r="F10" s="237" t="s">
        <v>215</v>
      </c>
      <c r="G10" s="237" t="s">
        <v>216</v>
      </c>
      <c r="H10" s="237" t="s">
        <v>217</v>
      </c>
      <c r="I10" s="198" t="s">
        <v>217</v>
      </c>
      <c r="J10" s="198" t="s">
        <v>326</v>
      </c>
      <c r="K10" s="198" t="s">
        <v>393</v>
      </c>
      <c r="L10" s="198" t="s">
        <v>439</v>
      </c>
      <c r="M10" s="198" t="s">
        <v>439</v>
      </c>
      <c r="N10" s="161" t="s">
        <v>500</v>
      </c>
    </row>
    <row r="11" spans="1:16" ht="12" customHeight="1">
      <c r="A11" s="28" t="s">
        <v>70</v>
      </c>
      <c r="B11" s="44">
        <v>7</v>
      </c>
      <c r="C11" s="44">
        <v>7</v>
      </c>
      <c r="D11" s="15">
        <v>5</v>
      </c>
      <c r="E11" s="15">
        <v>2</v>
      </c>
      <c r="F11" s="15">
        <v>2</v>
      </c>
      <c r="G11" s="15">
        <v>2</v>
      </c>
      <c r="H11" s="15">
        <v>2</v>
      </c>
      <c r="I11" s="15">
        <v>2</v>
      </c>
      <c r="J11" s="15">
        <v>2</v>
      </c>
      <c r="K11" s="15">
        <v>2</v>
      </c>
      <c r="L11" s="300">
        <v>2</v>
      </c>
      <c r="M11" s="300">
        <v>2</v>
      </c>
      <c r="N11" s="314">
        <v>2</v>
      </c>
    </row>
    <row r="12" spans="1:16" ht="33.75">
      <c r="A12" s="31" t="s">
        <v>218</v>
      </c>
      <c r="B12" s="165">
        <v>631.20000000000005</v>
      </c>
      <c r="C12" s="165">
        <v>519</v>
      </c>
      <c r="D12" s="166">
        <v>396.5</v>
      </c>
      <c r="E12" s="166">
        <v>334.5</v>
      </c>
      <c r="F12" s="166">
        <v>333.7</v>
      </c>
      <c r="G12" s="166">
        <v>335.6</v>
      </c>
      <c r="H12" s="166">
        <v>334.2</v>
      </c>
      <c r="I12" s="166">
        <v>333.1</v>
      </c>
      <c r="J12" s="166">
        <v>334.4</v>
      </c>
      <c r="K12" s="166">
        <v>336.7</v>
      </c>
      <c r="L12" s="166">
        <v>334.5</v>
      </c>
      <c r="M12" s="166">
        <v>334.4</v>
      </c>
      <c r="N12" s="318">
        <v>335.06700000000001</v>
      </c>
    </row>
    <row r="13" spans="1:16" ht="33.75">
      <c r="A13" s="28" t="s">
        <v>219</v>
      </c>
      <c r="B13" s="165">
        <v>629.29999999999995</v>
      </c>
      <c r="C13" s="165">
        <v>517</v>
      </c>
      <c r="D13" s="166">
        <v>395.1</v>
      </c>
      <c r="E13" s="166">
        <v>333.4</v>
      </c>
      <c r="F13" s="166">
        <v>332.7</v>
      </c>
      <c r="G13" s="166">
        <v>334.4</v>
      </c>
      <c r="H13" s="166">
        <v>333.1</v>
      </c>
      <c r="I13" s="166">
        <v>332.1</v>
      </c>
      <c r="J13" s="166">
        <v>333.4</v>
      </c>
      <c r="K13" s="166">
        <v>335.7</v>
      </c>
      <c r="L13" s="166">
        <v>333.6</v>
      </c>
      <c r="M13" s="166">
        <v>333.4</v>
      </c>
      <c r="N13" s="318">
        <v>334.11</v>
      </c>
      <c r="P13" s="334"/>
    </row>
    <row r="14" spans="1:16" ht="33.75" customHeight="1">
      <c r="A14" s="32" t="s">
        <v>498</v>
      </c>
      <c r="B14" s="2">
        <v>19.2</v>
      </c>
      <c r="C14" s="2">
        <v>14</v>
      </c>
      <c r="D14" s="167">
        <v>10.7</v>
      </c>
      <c r="E14" s="167">
        <v>11</v>
      </c>
      <c r="F14" s="167">
        <v>11.5</v>
      </c>
      <c r="G14" s="167">
        <v>10.9</v>
      </c>
      <c r="H14" s="167">
        <v>10.9</v>
      </c>
      <c r="I14" s="196">
        <v>11</v>
      </c>
      <c r="J14" s="196">
        <v>11.2</v>
      </c>
      <c r="K14" s="157">
        <v>11.4</v>
      </c>
      <c r="L14" s="157">
        <v>11.3</v>
      </c>
      <c r="M14" s="157">
        <v>11.2</v>
      </c>
      <c r="N14" s="196">
        <v>11.192</v>
      </c>
    </row>
    <row r="15" spans="1:16">
      <c r="A15" s="32" t="s">
        <v>67</v>
      </c>
      <c r="B15" s="57">
        <v>150.4</v>
      </c>
      <c r="C15" s="57">
        <v>119.3</v>
      </c>
      <c r="D15" s="36">
        <v>112.3</v>
      </c>
      <c r="E15" s="36">
        <v>127.6</v>
      </c>
      <c r="F15" s="36">
        <v>130.80000000000001</v>
      </c>
      <c r="G15" s="36">
        <v>132</v>
      </c>
      <c r="H15" s="36">
        <v>129.19999999999999</v>
      </c>
      <c r="I15" s="74">
        <v>125.4</v>
      </c>
      <c r="J15" s="142">
        <v>124.5</v>
      </c>
      <c r="K15" s="74">
        <v>122.6</v>
      </c>
      <c r="L15" s="74">
        <v>119.1</v>
      </c>
      <c r="M15" s="74">
        <v>115.7</v>
      </c>
      <c r="N15" s="142">
        <v>114.842</v>
      </c>
    </row>
    <row r="16" spans="1:16">
      <c r="A16" s="32" t="s">
        <v>71</v>
      </c>
      <c r="B16" s="57">
        <v>134.6</v>
      </c>
      <c r="C16" s="57">
        <v>236.5</v>
      </c>
      <c r="D16" s="36">
        <v>240.8</v>
      </c>
      <c r="E16" s="36">
        <v>193.7</v>
      </c>
      <c r="F16" s="36">
        <v>189.4</v>
      </c>
      <c r="G16" s="36">
        <v>190.7</v>
      </c>
      <c r="H16" s="36">
        <v>192.3</v>
      </c>
      <c r="I16" s="36">
        <v>195</v>
      </c>
      <c r="J16" s="39">
        <v>197</v>
      </c>
      <c r="K16" s="74">
        <v>201.1</v>
      </c>
      <c r="L16" s="74">
        <v>202.7</v>
      </c>
      <c r="M16" s="142">
        <v>206</v>
      </c>
      <c r="N16" s="142">
        <v>207.51400000000001</v>
      </c>
    </row>
    <row r="17" spans="1:15" ht="33.75">
      <c r="A17" s="32" t="s">
        <v>398</v>
      </c>
      <c r="B17" s="2">
        <v>313.10000000000002</v>
      </c>
      <c r="C17" s="2">
        <v>142.5</v>
      </c>
      <c r="D17" s="167">
        <v>28</v>
      </c>
      <c r="E17" s="236" t="s">
        <v>69</v>
      </c>
      <c r="F17" s="236" t="s">
        <v>69</v>
      </c>
      <c r="G17" s="236" t="s">
        <v>69</v>
      </c>
      <c r="H17" s="236" t="s">
        <v>69</v>
      </c>
      <c r="I17" s="236" t="s">
        <v>69</v>
      </c>
      <c r="J17" s="236" t="s">
        <v>69</v>
      </c>
      <c r="K17" s="236" t="s">
        <v>69</v>
      </c>
      <c r="L17" s="236" t="s">
        <v>69</v>
      </c>
      <c r="M17" s="236" t="s">
        <v>69</v>
      </c>
      <c r="N17" s="335" t="s">
        <v>69</v>
      </c>
    </row>
    <row r="18" spans="1:15" ht="33.75">
      <c r="A18" s="32" t="s">
        <v>220</v>
      </c>
      <c r="B18" s="2">
        <v>6.4</v>
      </c>
      <c r="C18" s="2">
        <v>0.2</v>
      </c>
      <c r="D18" s="167">
        <v>0.1</v>
      </c>
      <c r="E18" s="167">
        <v>0.1</v>
      </c>
      <c r="F18" s="167">
        <v>0.1</v>
      </c>
      <c r="G18" s="167">
        <v>0.1</v>
      </c>
      <c r="H18" s="167">
        <v>0</v>
      </c>
      <c r="I18" s="167">
        <v>0.1</v>
      </c>
      <c r="J18" s="196">
        <v>0.1</v>
      </c>
      <c r="K18" s="196">
        <v>0</v>
      </c>
      <c r="L18" s="196">
        <v>0</v>
      </c>
      <c r="M18" s="196">
        <v>0</v>
      </c>
      <c r="N18" s="196">
        <v>0</v>
      </c>
    </row>
    <row r="19" spans="1:15" ht="68.25" customHeight="1">
      <c r="A19" s="32" t="s">
        <v>210</v>
      </c>
      <c r="B19" s="2">
        <v>5.0999999999999996</v>
      </c>
      <c r="C19" s="2">
        <v>4.5</v>
      </c>
      <c r="D19" s="236">
        <v>3.1</v>
      </c>
      <c r="E19" s="236">
        <v>1</v>
      </c>
      <c r="F19" s="236">
        <v>0.9</v>
      </c>
      <c r="G19" s="236">
        <v>0.7</v>
      </c>
      <c r="H19" s="236">
        <v>0.7</v>
      </c>
      <c r="I19" s="161">
        <v>0.6</v>
      </c>
      <c r="J19" s="161">
        <v>0.5</v>
      </c>
      <c r="K19" s="161">
        <v>0.6</v>
      </c>
      <c r="L19" s="157">
        <v>0.5</v>
      </c>
      <c r="M19" s="157">
        <v>0.5</v>
      </c>
      <c r="N19" s="196">
        <v>0.52300000000000002</v>
      </c>
    </row>
    <row r="20" spans="1:15" ht="33" customHeight="1">
      <c r="A20" s="28" t="s">
        <v>499</v>
      </c>
      <c r="B20" s="165">
        <v>1.9</v>
      </c>
      <c r="C20" s="165">
        <v>2</v>
      </c>
      <c r="D20" s="166">
        <v>1.4</v>
      </c>
      <c r="E20" s="166">
        <v>1.1000000000000001</v>
      </c>
      <c r="F20" s="166">
        <v>1</v>
      </c>
      <c r="G20" s="166">
        <v>1.2</v>
      </c>
      <c r="H20" s="166">
        <v>1</v>
      </c>
      <c r="I20" s="166">
        <v>1</v>
      </c>
      <c r="J20" s="166">
        <v>1</v>
      </c>
      <c r="K20" s="301">
        <v>1</v>
      </c>
      <c r="L20" s="301">
        <v>0.9</v>
      </c>
      <c r="M20" s="301">
        <v>0.9</v>
      </c>
      <c r="N20" s="318">
        <v>0.95699999999999996</v>
      </c>
      <c r="O20" s="164"/>
    </row>
    <row r="21" spans="1:15" ht="33" customHeight="1">
      <c r="A21" s="31" t="s">
        <v>382</v>
      </c>
      <c r="B21" s="76">
        <v>1737</v>
      </c>
      <c r="C21" s="76">
        <v>1438</v>
      </c>
      <c r="D21" s="146">
        <v>1114</v>
      </c>
      <c r="E21" s="146">
        <v>1184</v>
      </c>
      <c r="F21" s="146">
        <v>1200</v>
      </c>
      <c r="G21" s="146">
        <v>1229</v>
      </c>
      <c r="H21" s="146">
        <v>1244</v>
      </c>
      <c r="I21" s="146">
        <v>1260</v>
      </c>
      <c r="J21" s="146">
        <v>1273</v>
      </c>
      <c r="K21" s="247">
        <v>1313</v>
      </c>
      <c r="L21" s="247">
        <v>1342</v>
      </c>
      <c r="M21" s="247">
        <v>1380</v>
      </c>
      <c r="N21" s="316">
        <v>1407</v>
      </c>
    </row>
    <row r="22" spans="1:15" ht="33.75">
      <c r="A22" s="31" t="s">
        <v>221</v>
      </c>
      <c r="B22" s="165">
        <v>42.4</v>
      </c>
      <c r="C22" s="165">
        <v>41</v>
      </c>
      <c r="D22" s="168">
        <v>37.4</v>
      </c>
      <c r="E22" s="168">
        <v>29.6</v>
      </c>
      <c r="F22" s="168">
        <v>28.8</v>
      </c>
      <c r="G22" s="168">
        <v>28.6</v>
      </c>
      <c r="H22" s="168">
        <v>27.7</v>
      </c>
      <c r="I22" s="168">
        <v>27.4</v>
      </c>
      <c r="J22" s="199">
        <v>26.9</v>
      </c>
      <c r="K22" s="220">
        <v>26.5</v>
      </c>
      <c r="L22" s="220">
        <v>26.3</v>
      </c>
      <c r="M22" s="301">
        <v>26</v>
      </c>
      <c r="N22" s="318">
        <v>25.779</v>
      </c>
    </row>
    <row r="23" spans="1:15" ht="33.75">
      <c r="A23" s="25" t="s">
        <v>362</v>
      </c>
      <c r="B23" s="154">
        <v>42.3</v>
      </c>
      <c r="C23" s="154">
        <v>40.9</v>
      </c>
      <c r="D23" s="153">
        <v>37.299999999999997</v>
      </c>
      <c r="E23" s="153">
        <v>29.5</v>
      </c>
      <c r="F23" s="153">
        <v>28.8</v>
      </c>
      <c r="G23" s="153">
        <v>28.6</v>
      </c>
      <c r="H23" s="153">
        <v>27.7</v>
      </c>
      <c r="I23" s="157">
        <v>27.4</v>
      </c>
      <c r="J23" s="157">
        <v>26.9</v>
      </c>
      <c r="K23" s="157">
        <v>26.5</v>
      </c>
      <c r="L23" s="157">
        <v>26.3</v>
      </c>
      <c r="M23" s="302">
        <v>25.9</v>
      </c>
      <c r="N23" s="196">
        <v>25.606999999999999</v>
      </c>
    </row>
    <row r="24" spans="1:15" ht="33" customHeight="1">
      <c r="A24" s="388" t="s">
        <v>340</v>
      </c>
      <c r="B24" s="388"/>
      <c r="C24" s="388"/>
      <c r="D24" s="388"/>
      <c r="E24" s="388"/>
      <c r="F24" s="388"/>
      <c r="G24" s="388"/>
      <c r="H24" s="388"/>
      <c r="I24" s="388"/>
      <c r="J24" s="388"/>
      <c r="K24" s="388"/>
      <c r="L24" s="388"/>
      <c r="M24" s="388"/>
      <c r="N24" s="388"/>
    </row>
    <row r="25" spans="1:15" ht="33.75">
      <c r="A25" s="31" t="s">
        <v>208</v>
      </c>
      <c r="B25" s="11">
        <v>27</v>
      </c>
      <c r="C25" s="11">
        <v>28</v>
      </c>
      <c r="D25" s="169">
        <v>18</v>
      </c>
      <c r="E25" s="169">
        <v>16</v>
      </c>
      <c r="F25" s="169">
        <v>16</v>
      </c>
      <c r="G25" s="169">
        <v>17</v>
      </c>
      <c r="H25" s="169">
        <v>22</v>
      </c>
      <c r="I25" s="169">
        <v>23</v>
      </c>
      <c r="J25" s="199">
        <v>23</v>
      </c>
      <c r="K25" s="199">
        <v>23</v>
      </c>
      <c r="L25" s="199">
        <v>23</v>
      </c>
      <c r="M25" s="199">
        <v>23</v>
      </c>
      <c r="N25" s="315">
        <v>25</v>
      </c>
    </row>
    <row r="26" spans="1:15" s="67" customFormat="1" ht="13.5" customHeight="1">
      <c r="A26" s="41" t="s">
        <v>399</v>
      </c>
      <c r="B26" s="38">
        <v>1</v>
      </c>
      <c r="C26" s="42" t="s">
        <v>69</v>
      </c>
      <c r="D26" s="42" t="s">
        <v>69</v>
      </c>
      <c r="E26" s="42" t="s">
        <v>69</v>
      </c>
      <c r="F26" s="42" t="s">
        <v>69</v>
      </c>
      <c r="G26" s="35" t="s">
        <v>69</v>
      </c>
      <c r="H26" s="74">
        <v>2</v>
      </c>
      <c r="I26" s="74">
        <v>3</v>
      </c>
      <c r="J26" s="74">
        <v>3</v>
      </c>
      <c r="K26" s="74">
        <v>3</v>
      </c>
      <c r="L26" s="74">
        <v>3</v>
      </c>
      <c r="M26" s="74">
        <v>3</v>
      </c>
      <c r="N26" s="74">
        <v>4</v>
      </c>
    </row>
    <row r="27" spans="1:15" ht="14.25" customHeight="1">
      <c r="A27" s="25" t="s">
        <v>67</v>
      </c>
      <c r="B27" s="38">
        <v>5</v>
      </c>
      <c r="C27" s="38">
        <v>4</v>
      </c>
      <c r="D27" s="42" t="s">
        <v>69</v>
      </c>
      <c r="E27" s="42" t="s">
        <v>69</v>
      </c>
      <c r="F27" s="42" t="s">
        <v>69</v>
      </c>
      <c r="G27" s="35" t="s">
        <v>69</v>
      </c>
      <c r="H27" s="74">
        <v>1</v>
      </c>
      <c r="I27" s="74">
        <v>1</v>
      </c>
      <c r="J27" s="74">
        <v>1</v>
      </c>
      <c r="K27" s="35" t="s">
        <v>69</v>
      </c>
      <c r="L27" s="35" t="s">
        <v>69</v>
      </c>
      <c r="M27" s="35" t="s">
        <v>69</v>
      </c>
      <c r="N27" s="319" t="s">
        <v>69</v>
      </c>
    </row>
    <row r="28" spans="1:15" ht="13.5" customHeight="1">
      <c r="A28" s="25" t="s">
        <v>71</v>
      </c>
      <c r="B28" s="38">
        <v>20</v>
      </c>
      <c r="C28" s="38">
        <v>24</v>
      </c>
      <c r="D28" s="42">
        <v>18</v>
      </c>
      <c r="E28" s="42">
        <v>16</v>
      </c>
      <c r="F28" s="42">
        <v>16</v>
      </c>
      <c r="G28" s="42">
        <v>17</v>
      </c>
      <c r="H28" s="42">
        <v>19</v>
      </c>
      <c r="I28" s="74">
        <v>19</v>
      </c>
      <c r="J28" s="74">
        <v>19</v>
      </c>
      <c r="K28" s="74">
        <v>20</v>
      </c>
      <c r="L28" s="74">
        <v>20</v>
      </c>
      <c r="M28" s="74">
        <v>20</v>
      </c>
      <c r="N28" s="74">
        <v>21</v>
      </c>
    </row>
    <row r="29" spans="1:15" ht="36" customHeight="1">
      <c r="A29" s="43" t="s">
        <v>222</v>
      </c>
      <c r="B29" s="146">
        <v>6369</v>
      </c>
      <c r="C29" s="146">
        <v>4998</v>
      </c>
      <c r="D29" s="76">
        <v>3793</v>
      </c>
      <c r="E29" s="76">
        <v>4556</v>
      </c>
      <c r="F29" s="76">
        <v>4827</v>
      </c>
      <c r="G29" s="76">
        <v>5293</v>
      </c>
      <c r="H29" s="76">
        <v>5976</v>
      </c>
      <c r="I29" s="76">
        <v>6607</v>
      </c>
      <c r="J29" s="76">
        <v>7079</v>
      </c>
      <c r="K29" s="247">
        <v>7968</v>
      </c>
      <c r="L29" s="247">
        <v>8307</v>
      </c>
      <c r="M29" s="247">
        <v>8714</v>
      </c>
      <c r="N29" s="316">
        <v>9045</v>
      </c>
      <c r="O29" s="361"/>
    </row>
    <row r="30" spans="1:15" ht="13.5" customHeight="1">
      <c r="A30" s="41" t="s">
        <v>399</v>
      </c>
      <c r="B30" s="19">
        <v>105</v>
      </c>
      <c r="C30" s="34" t="s">
        <v>69</v>
      </c>
      <c r="D30" s="34" t="s">
        <v>69</v>
      </c>
      <c r="E30" s="42" t="s">
        <v>69</v>
      </c>
      <c r="F30" s="42" t="s">
        <v>69</v>
      </c>
      <c r="G30" s="35" t="s">
        <v>69</v>
      </c>
      <c r="H30" s="34">
        <v>47</v>
      </c>
      <c r="I30" s="74">
        <v>123</v>
      </c>
      <c r="J30" s="74">
        <v>154</v>
      </c>
      <c r="K30" s="211">
        <v>184</v>
      </c>
      <c r="L30" s="74">
        <v>202</v>
      </c>
      <c r="M30" s="74">
        <v>235</v>
      </c>
      <c r="N30" s="74">
        <v>229</v>
      </c>
    </row>
    <row r="31" spans="1:15">
      <c r="A31" s="25" t="s">
        <v>67</v>
      </c>
      <c r="B31" s="19">
        <v>496</v>
      </c>
      <c r="C31" s="19">
        <v>711</v>
      </c>
      <c r="D31" s="34" t="s">
        <v>69</v>
      </c>
      <c r="E31" s="42" t="s">
        <v>69</v>
      </c>
      <c r="F31" s="42" t="s">
        <v>69</v>
      </c>
      <c r="G31" s="35" t="s">
        <v>69</v>
      </c>
      <c r="H31" s="34">
        <v>46</v>
      </c>
      <c r="I31" s="74">
        <v>137</v>
      </c>
      <c r="J31" s="74">
        <v>135</v>
      </c>
      <c r="K31" s="34" t="s">
        <v>69</v>
      </c>
      <c r="L31" s="35" t="s">
        <v>69</v>
      </c>
      <c r="M31" s="35" t="s">
        <v>69</v>
      </c>
      <c r="N31" s="319" t="s">
        <v>69</v>
      </c>
    </row>
    <row r="32" spans="1:15" ht="13.5" customHeight="1">
      <c r="A32" s="25" t="s">
        <v>71</v>
      </c>
      <c r="B32" s="19">
        <v>5522</v>
      </c>
      <c r="C32" s="19">
        <v>4287</v>
      </c>
      <c r="D32" s="34">
        <v>3793</v>
      </c>
      <c r="E32" s="34">
        <v>4556</v>
      </c>
      <c r="F32" s="34">
        <v>4827</v>
      </c>
      <c r="G32" s="34">
        <v>5293</v>
      </c>
      <c r="H32" s="34">
        <v>5883</v>
      </c>
      <c r="I32" s="34">
        <v>6347</v>
      </c>
      <c r="J32" s="34">
        <v>6790</v>
      </c>
      <c r="K32" s="34">
        <v>7784</v>
      </c>
      <c r="L32" s="34">
        <v>8105</v>
      </c>
      <c r="M32" s="34">
        <v>8479</v>
      </c>
      <c r="N32" s="211">
        <v>8816</v>
      </c>
    </row>
    <row r="33" spans="1:15" ht="33" customHeight="1">
      <c r="A33" s="170" t="s">
        <v>223</v>
      </c>
      <c r="B33" s="171">
        <v>0.6</v>
      </c>
      <c r="C33" s="172">
        <v>1</v>
      </c>
      <c r="D33" s="173">
        <v>0.5</v>
      </c>
      <c r="E33" s="173">
        <v>0.5</v>
      </c>
      <c r="F33" s="173">
        <v>0.5</v>
      </c>
      <c r="G33" s="173">
        <v>0.6</v>
      </c>
      <c r="H33" s="173">
        <v>0.7</v>
      </c>
      <c r="I33" s="173">
        <v>0.7</v>
      </c>
      <c r="J33" s="173">
        <v>0.7</v>
      </c>
      <c r="K33" s="253">
        <v>0.8</v>
      </c>
      <c r="L33" s="253">
        <v>0.8</v>
      </c>
      <c r="M33" s="253">
        <v>0.8</v>
      </c>
      <c r="N33" s="362">
        <v>0.85799999999999998</v>
      </c>
      <c r="O33" s="164"/>
    </row>
    <row r="34" spans="1:15" ht="45" customHeight="1">
      <c r="A34" s="389" t="s">
        <v>415</v>
      </c>
      <c r="B34" s="389"/>
      <c r="C34" s="389"/>
      <c r="D34" s="389"/>
      <c r="E34" s="389"/>
      <c r="F34" s="389"/>
      <c r="G34" s="389"/>
      <c r="H34" s="389"/>
      <c r="I34" s="389"/>
      <c r="J34" s="389"/>
      <c r="K34" s="389"/>
      <c r="L34" s="389"/>
      <c r="M34" s="389"/>
      <c r="N34" s="389"/>
    </row>
    <row r="35" spans="1:15" ht="36" customHeight="1">
      <c r="A35" s="390" t="s">
        <v>456</v>
      </c>
      <c r="B35" s="390"/>
      <c r="C35" s="390"/>
      <c r="D35" s="390"/>
      <c r="E35" s="390"/>
      <c r="F35" s="390"/>
      <c r="G35" s="390"/>
      <c r="H35" s="390"/>
      <c r="I35" s="390"/>
      <c r="J35" s="390"/>
      <c r="K35" s="390"/>
      <c r="L35" s="390"/>
      <c r="M35" s="390"/>
      <c r="N35" s="390"/>
    </row>
    <row r="38" spans="1:15">
      <c r="A38" s="134"/>
      <c r="B38" s="134"/>
      <c r="C38" s="88"/>
    </row>
    <row r="39" spans="1:15">
      <c r="A39" s="138"/>
      <c r="B39" s="138"/>
      <c r="C39" s="88"/>
    </row>
    <row r="40" spans="1:15">
      <c r="A40" s="138"/>
      <c r="B40" s="138"/>
      <c r="C40" s="88"/>
    </row>
    <row r="41" spans="1:15">
      <c r="A41" s="138"/>
      <c r="B41" s="138"/>
      <c r="C41" s="88"/>
    </row>
  </sheetData>
  <mergeCells count="5">
    <mergeCell ref="A1:K1"/>
    <mergeCell ref="A3:N3"/>
    <mergeCell ref="A24:N24"/>
    <mergeCell ref="A34:N34"/>
    <mergeCell ref="A35:N35"/>
  </mergeCells>
  <phoneticPr fontId="3" type="noConversion"/>
  <pageMargins left="0.51181102362204722" right="0.51181102362204722" top="0.98958333333333337" bottom="0.86614173228346458" header="0.51181102362204722" footer="0.51181102362204722"/>
  <pageSetup orientation="portrait" verticalDpi="120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79998168889431442"/>
  </sheetPr>
  <dimension ref="A1:L19"/>
  <sheetViews>
    <sheetView zoomScaleNormal="100" workbookViewId="0">
      <selection activeCell="A2" sqref="A2"/>
    </sheetView>
  </sheetViews>
  <sheetFormatPr defaultRowHeight="12.75"/>
  <cols>
    <col min="1" max="1" width="20.140625" customWidth="1"/>
    <col min="2" max="11" width="6.7109375" customWidth="1"/>
    <col min="12" max="12" width="7.140625" customWidth="1"/>
  </cols>
  <sheetData>
    <row r="1" spans="1:12" ht="37.5" customHeight="1">
      <c r="A1" s="394" t="s">
        <v>457</v>
      </c>
      <c r="B1" s="395"/>
      <c r="C1" s="395"/>
      <c r="D1" s="395"/>
      <c r="E1" s="395"/>
      <c r="F1" s="395"/>
      <c r="G1" s="395"/>
      <c r="H1" s="395"/>
      <c r="I1" s="395"/>
      <c r="J1" s="395"/>
      <c r="K1" s="395"/>
    </row>
    <row r="16" spans="1:12" ht="17.25" customHeight="1">
      <c r="A16" s="46"/>
      <c r="B16" s="46" t="s">
        <v>61</v>
      </c>
      <c r="C16" s="46" t="s">
        <v>62</v>
      </c>
      <c r="D16" s="47" t="s">
        <v>63</v>
      </c>
      <c r="E16" s="47" t="s">
        <v>64</v>
      </c>
      <c r="F16" s="109" t="s">
        <v>65</v>
      </c>
      <c r="G16" s="109" t="s">
        <v>172</v>
      </c>
      <c r="H16" s="109" t="s">
        <v>209</v>
      </c>
      <c r="I16" s="109" t="s">
        <v>381</v>
      </c>
      <c r="J16" s="109" t="s">
        <v>418</v>
      </c>
      <c r="K16" s="109" t="s">
        <v>458</v>
      </c>
      <c r="L16" s="109" t="s">
        <v>493</v>
      </c>
    </row>
    <row r="17" spans="1:12" ht="67.5">
      <c r="A17" s="48" t="s">
        <v>76</v>
      </c>
      <c r="B17" s="307">
        <v>1199</v>
      </c>
      <c r="C17" s="307">
        <v>1184</v>
      </c>
      <c r="D17" s="307">
        <v>1200</v>
      </c>
      <c r="E17" s="307">
        <v>1229</v>
      </c>
      <c r="F17" s="307">
        <v>1244</v>
      </c>
      <c r="G17" s="307">
        <v>1260</v>
      </c>
      <c r="H17" s="307">
        <v>1273</v>
      </c>
      <c r="I17" s="354">
        <v>1313</v>
      </c>
      <c r="J17" s="354">
        <v>1342</v>
      </c>
      <c r="K17" s="354">
        <v>1380</v>
      </c>
      <c r="L17" s="355">
        <v>1407</v>
      </c>
    </row>
    <row r="19" spans="1:12" ht="44.25" customHeight="1">
      <c r="A19" s="396"/>
      <c r="B19" s="396"/>
      <c r="C19" s="396"/>
      <c r="D19" s="396"/>
      <c r="E19" s="396"/>
      <c r="F19" s="396"/>
      <c r="G19" s="396"/>
      <c r="H19" s="396"/>
      <c r="I19" s="396"/>
      <c r="J19" s="396"/>
    </row>
  </sheetData>
  <mergeCells count="2">
    <mergeCell ref="A1:K1"/>
    <mergeCell ref="A19:J19"/>
  </mergeCells>
  <phoneticPr fontId="3" type="noConversion"/>
  <pageMargins left="0.51181102362204722" right="0.51181102362204722" top="0.98958333333333337" bottom="0.86614173228346458" header="0.51181102362204722" footer="0.51181102362204722"/>
  <pageSetup paperSize="9" orientation="portrait" horizontalDpi="1200" verticalDpi="120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79998168889431442"/>
  </sheetPr>
  <dimension ref="A1:N8"/>
  <sheetViews>
    <sheetView zoomScaleNormal="100" workbookViewId="0">
      <selection activeCell="A2" sqref="A2"/>
    </sheetView>
  </sheetViews>
  <sheetFormatPr defaultRowHeight="12.75"/>
  <cols>
    <col min="1" max="1" width="20.28515625" customWidth="1"/>
    <col min="2" max="13" width="6.7109375" customWidth="1"/>
    <col min="14" max="14" width="7" customWidth="1"/>
  </cols>
  <sheetData>
    <row r="1" spans="1:14" ht="36.75" customHeight="1">
      <c r="A1" s="368" t="s">
        <v>446</v>
      </c>
      <c r="B1" s="368"/>
      <c r="C1" s="368"/>
      <c r="D1" s="368"/>
      <c r="E1" s="368"/>
      <c r="F1" s="368"/>
      <c r="G1" s="368"/>
      <c r="H1" s="368"/>
      <c r="I1" s="368"/>
      <c r="J1" s="368"/>
      <c r="K1" s="368"/>
      <c r="L1" s="368"/>
      <c r="M1" s="368"/>
      <c r="N1" s="368"/>
    </row>
    <row r="2" spans="1:14" ht="21.6" customHeight="1">
      <c r="A2" s="30"/>
      <c r="B2" s="177" t="s">
        <v>173</v>
      </c>
      <c r="C2" s="177" t="s">
        <v>174</v>
      </c>
      <c r="D2" s="177" t="s">
        <v>57</v>
      </c>
      <c r="E2" s="177" t="s">
        <v>62</v>
      </c>
      <c r="F2" s="178" t="s">
        <v>63</v>
      </c>
      <c r="G2" s="178" t="s">
        <v>64</v>
      </c>
      <c r="H2" s="178" t="s">
        <v>65</v>
      </c>
      <c r="I2" s="178" t="s">
        <v>172</v>
      </c>
      <c r="J2" s="178" t="s">
        <v>209</v>
      </c>
      <c r="K2" s="178" t="s">
        <v>381</v>
      </c>
      <c r="L2" s="178" t="s">
        <v>418</v>
      </c>
      <c r="M2" s="178" t="s">
        <v>458</v>
      </c>
      <c r="N2" s="178" t="s">
        <v>493</v>
      </c>
    </row>
    <row r="3" spans="1:14">
      <c r="A3" s="31" t="s">
        <v>77</v>
      </c>
      <c r="B3" s="15">
        <v>629327</v>
      </c>
      <c r="C3" s="15">
        <v>517029</v>
      </c>
      <c r="D3" s="44">
        <v>395079</v>
      </c>
      <c r="E3" s="44">
        <v>333430</v>
      </c>
      <c r="F3" s="44">
        <v>332691</v>
      </c>
      <c r="G3" s="44">
        <v>334443</v>
      </c>
      <c r="H3" s="44">
        <v>333118</v>
      </c>
      <c r="I3" s="44">
        <v>332133</v>
      </c>
      <c r="J3" s="44">
        <v>333356</v>
      </c>
      <c r="K3" s="44">
        <v>335721</v>
      </c>
      <c r="L3" s="44">
        <v>333628</v>
      </c>
      <c r="M3" s="44">
        <v>334404</v>
      </c>
      <c r="N3" s="317">
        <v>334110</v>
      </c>
    </row>
    <row r="4" spans="1:14" ht="45">
      <c r="A4" s="32" t="s">
        <v>224</v>
      </c>
      <c r="B4" s="16"/>
      <c r="C4" s="16"/>
      <c r="D4" s="34"/>
      <c r="E4" s="34"/>
      <c r="J4" s="197"/>
      <c r="L4" s="74"/>
      <c r="M4" s="211"/>
      <c r="N4" s="74"/>
    </row>
    <row r="5" spans="1:14" ht="33.75">
      <c r="A5" s="25" t="s">
        <v>225</v>
      </c>
      <c r="B5" s="111">
        <v>3252</v>
      </c>
      <c r="C5" s="111">
        <v>2531</v>
      </c>
      <c r="D5" s="111">
        <v>2095</v>
      </c>
      <c r="E5" s="111" t="s">
        <v>69</v>
      </c>
      <c r="F5" s="111" t="s">
        <v>69</v>
      </c>
      <c r="G5" s="111" t="s">
        <v>69</v>
      </c>
      <c r="H5" s="111" t="s">
        <v>69</v>
      </c>
      <c r="I5" s="111" t="s">
        <v>69</v>
      </c>
      <c r="J5" s="111" t="s">
        <v>69</v>
      </c>
      <c r="K5" s="111" t="s">
        <v>69</v>
      </c>
      <c r="L5" s="111" t="s">
        <v>69</v>
      </c>
      <c r="M5" s="111" t="s">
        <v>69</v>
      </c>
      <c r="N5" s="231" t="s">
        <v>69</v>
      </c>
    </row>
    <row r="6" spans="1:14">
      <c r="A6" s="49" t="s">
        <v>79</v>
      </c>
      <c r="B6" s="19">
        <v>235461</v>
      </c>
      <c r="C6" s="19">
        <v>171024</v>
      </c>
      <c r="D6" s="34">
        <v>138436</v>
      </c>
      <c r="E6" s="34">
        <v>137845</v>
      </c>
      <c r="F6" s="34">
        <v>139335</v>
      </c>
      <c r="G6" s="34">
        <v>140141</v>
      </c>
      <c r="H6" s="34">
        <v>139612</v>
      </c>
      <c r="I6" s="34">
        <v>139179</v>
      </c>
      <c r="J6" s="34">
        <v>137332</v>
      </c>
      <c r="K6" s="34">
        <v>137942</v>
      </c>
      <c r="L6" s="211">
        <v>137227</v>
      </c>
      <c r="M6" s="211">
        <v>136696</v>
      </c>
      <c r="N6" s="211">
        <v>136171</v>
      </c>
    </row>
    <row r="7" spans="1:14">
      <c r="A7" s="49" t="s">
        <v>80</v>
      </c>
      <c r="B7" s="19">
        <v>325127</v>
      </c>
      <c r="C7" s="19">
        <v>267493</v>
      </c>
      <c r="D7" s="34">
        <v>193146</v>
      </c>
      <c r="E7" s="34">
        <v>160583</v>
      </c>
      <c r="F7" s="34">
        <v>159730</v>
      </c>
      <c r="G7" s="34">
        <v>160232</v>
      </c>
      <c r="H7" s="34">
        <v>159427</v>
      </c>
      <c r="I7" s="34">
        <v>158637</v>
      </c>
      <c r="J7" s="34">
        <v>159979</v>
      </c>
      <c r="K7" s="34">
        <v>160857</v>
      </c>
      <c r="L7" s="211">
        <v>159189</v>
      </c>
      <c r="M7" s="211">
        <v>159798</v>
      </c>
      <c r="N7" s="211">
        <v>160940</v>
      </c>
    </row>
    <row r="8" spans="1:14">
      <c r="A8" s="50" t="s">
        <v>81</v>
      </c>
      <c r="B8" s="99">
        <v>65487</v>
      </c>
      <c r="C8" s="99">
        <v>75981</v>
      </c>
      <c r="D8" s="51">
        <v>61402</v>
      </c>
      <c r="E8" s="51">
        <v>35002</v>
      </c>
      <c r="F8" s="51">
        <v>33626</v>
      </c>
      <c r="G8" s="51">
        <v>34070</v>
      </c>
      <c r="H8" s="51">
        <v>34079</v>
      </c>
      <c r="I8" s="51">
        <v>34317</v>
      </c>
      <c r="J8" s="51">
        <v>36045</v>
      </c>
      <c r="K8" s="213">
        <v>36922</v>
      </c>
      <c r="L8" s="213">
        <v>37212</v>
      </c>
      <c r="M8" s="213">
        <v>37910</v>
      </c>
      <c r="N8" s="213">
        <v>36999</v>
      </c>
    </row>
  </sheetData>
  <mergeCells count="1">
    <mergeCell ref="A1:N1"/>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sheetPr>
  <dimension ref="A1:P44"/>
  <sheetViews>
    <sheetView zoomScaleNormal="100" workbookViewId="0">
      <selection activeCell="A2" sqref="A2:A3"/>
    </sheetView>
  </sheetViews>
  <sheetFormatPr defaultRowHeight="12.75"/>
  <cols>
    <col min="1" max="1" width="27.140625" customWidth="1"/>
    <col min="2" max="7" width="6.42578125" customWidth="1"/>
    <col min="8" max="8" width="8.140625" customWidth="1"/>
    <col min="9" max="12" width="7.7109375" customWidth="1"/>
    <col min="13" max="13" width="7.5703125" customWidth="1"/>
  </cols>
  <sheetData>
    <row r="1" spans="1:13" ht="50.25" customHeight="1">
      <c r="A1" s="368" t="s">
        <v>488</v>
      </c>
      <c r="B1" s="368"/>
      <c r="C1" s="368"/>
      <c r="D1" s="368"/>
      <c r="E1" s="368"/>
      <c r="F1" s="368"/>
      <c r="G1" s="368"/>
      <c r="H1" s="368"/>
      <c r="I1" s="368"/>
      <c r="J1" s="368"/>
      <c r="K1" s="368"/>
      <c r="L1" s="368"/>
      <c r="M1" s="368"/>
    </row>
    <row r="2" spans="1:13" ht="39" customHeight="1">
      <c r="A2" s="369" t="s">
        <v>486</v>
      </c>
      <c r="B2" s="371" t="s">
        <v>15</v>
      </c>
      <c r="C2" s="372"/>
      <c r="D2" s="372"/>
      <c r="E2" s="372"/>
      <c r="F2" s="372"/>
      <c r="G2" s="369"/>
      <c r="H2" s="371" t="s">
        <v>72</v>
      </c>
      <c r="I2" s="372"/>
      <c r="J2" s="372"/>
      <c r="K2" s="372"/>
      <c r="L2" s="372"/>
      <c r="M2" s="372"/>
    </row>
    <row r="3" spans="1:13" ht="18.75" customHeight="1">
      <c r="A3" s="370"/>
      <c r="B3" s="5" t="s">
        <v>62</v>
      </c>
      <c r="C3" s="5" t="s">
        <v>209</v>
      </c>
      <c r="D3" s="5" t="s">
        <v>381</v>
      </c>
      <c r="E3" s="5" t="s">
        <v>418</v>
      </c>
      <c r="F3" s="5" t="s">
        <v>458</v>
      </c>
      <c r="G3" s="5" t="s">
        <v>493</v>
      </c>
      <c r="H3" s="106" t="s">
        <v>62</v>
      </c>
      <c r="I3" s="106" t="s">
        <v>209</v>
      </c>
      <c r="J3" s="4" t="s">
        <v>381</v>
      </c>
      <c r="K3" s="4" t="s">
        <v>418</v>
      </c>
      <c r="L3" s="5" t="s">
        <v>458</v>
      </c>
      <c r="M3" s="5" t="s">
        <v>493</v>
      </c>
    </row>
    <row r="4" spans="1:13">
      <c r="A4" s="72" t="s">
        <v>73</v>
      </c>
      <c r="B4" s="15">
        <v>1321</v>
      </c>
      <c r="C4" s="282">
        <v>1239</v>
      </c>
      <c r="D4" s="282">
        <v>1229</v>
      </c>
      <c r="E4" s="282">
        <v>1216</v>
      </c>
      <c r="F4" s="282">
        <v>1199</v>
      </c>
      <c r="G4" s="282">
        <v>1183</v>
      </c>
      <c r="H4" s="286">
        <v>333430</v>
      </c>
      <c r="I4" s="282">
        <v>333356</v>
      </c>
      <c r="J4" s="282">
        <v>335721</v>
      </c>
      <c r="K4" s="282">
        <v>333628</v>
      </c>
      <c r="L4" s="282">
        <v>333455</v>
      </c>
      <c r="M4" s="282">
        <v>334110</v>
      </c>
    </row>
    <row r="5" spans="1:13">
      <c r="A5" s="174" t="s">
        <v>18</v>
      </c>
      <c r="B5" s="15">
        <v>149</v>
      </c>
      <c r="C5" s="282">
        <v>153</v>
      </c>
      <c r="D5" s="282">
        <v>153</v>
      </c>
      <c r="E5" s="282">
        <v>153</v>
      </c>
      <c r="F5" s="282">
        <v>153</v>
      </c>
      <c r="G5" s="282">
        <v>154</v>
      </c>
      <c r="H5" s="286">
        <v>80878</v>
      </c>
      <c r="I5" s="282">
        <v>94009</v>
      </c>
      <c r="J5" s="282">
        <v>97746</v>
      </c>
      <c r="K5" s="282">
        <v>100273</v>
      </c>
      <c r="L5" s="282">
        <v>103564</v>
      </c>
      <c r="M5" s="282">
        <f>M4-M6-M19-M33-M42-M43</f>
        <v>106487</v>
      </c>
    </row>
    <row r="6" spans="1:13">
      <c r="A6" s="174" t="s">
        <v>19</v>
      </c>
      <c r="B6" s="15">
        <v>433</v>
      </c>
      <c r="C6" s="282">
        <v>403</v>
      </c>
      <c r="D6" s="282">
        <v>399</v>
      </c>
      <c r="E6" s="281">
        <v>395</v>
      </c>
      <c r="F6" s="281">
        <v>389</v>
      </c>
      <c r="G6" s="281">
        <v>379</v>
      </c>
      <c r="H6" s="286">
        <v>86874</v>
      </c>
      <c r="I6" s="282">
        <v>83702</v>
      </c>
      <c r="J6" s="282">
        <v>83360</v>
      </c>
      <c r="K6" s="283">
        <v>81657</v>
      </c>
      <c r="L6" s="283">
        <v>80394</v>
      </c>
      <c r="M6" s="282">
        <v>79472</v>
      </c>
    </row>
    <row r="7" spans="1:13">
      <c r="A7" s="33" t="s">
        <v>20</v>
      </c>
      <c r="B7" s="19">
        <v>29</v>
      </c>
      <c r="C7" s="287">
        <v>27</v>
      </c>
      <c r="D7" s="287">
        <v>26</v>
      </c>
      <c r="E7" s="276">
        <v>25</v>
      </c>
      <c r="F7" s="276">
        <v>25</v>
      </c>
      <c r="G7" s="276">
        <v>25</v>
      </c>
      <c r="H7" s="288">
        <v>13551</v>
      </c>
      <c r="I7" s="287">
        <v>15559</v>
      </c>
      <c r="J7" s="287">
        <v>15748</v>
      </c>
      <c r="K7" s="254">
        <v>15762</v>
      </c>
      <c r="L7" s="254">
        <v>15916</v>
      </c>
      <c r="M7" s="254">
        <v>16010</v>
      </c>
    </row>
    <row r="8" spans="1:13">
      <c r="A8" s="33" t="s">
        <v>21</v>
      </c>
      <c r="B8" s="19">
        <v>32</v>
      </c>
      <c r="C8" s="287">
        <v>30</v>
      </c>
      <c r="D8" s="287">
        <v>30</v>
      </c>
      <c r="E8" s="276">
        <v>30</v>
      </c>
      <c r="F8" s="276">
        <v>30</v>
      </c>
      <c r="G8" s="276">
        <v>30</v>
      </c>
      <c r="H8" s="288">
        <v>6496</v>
      </c>
      <c r="I8" s="287">
        <v>6031</v>
      </c>
      <c r="J8" s="287">
        <v>5913</v>
      </c>
      <c r="K8" s="254">
        <v>5791</v>
      </c>
      <c r="L8" s="254">
        <v>5580</v>
      </c>
      <c r="M8" s="254">
        <v>5492</v>
      </c>
    </row>
    <row r="9" spans="1:13">
      <c r="A9" s="33" t="s">
        <v>22</v>
      </c>
      <c r="B9" s="19">
        <v>25</v>
      </c>
      <c r="C9" s="287">
        <v>22</v>
      </c>
      <c r="D9" s="287">
        <v>22</v>
      </c>
      <c r="E9" s="276">
        <v>21</v>
      </c>
      <c r="F9" s="276">
        <v>20</v>
      </c>
      <c r="G9" s="276">
        <v>20</v>
      </c>
      <c r="H9" s="288">
        <v>3433</v>
      </c>
      <c r="I9" s="287">
        <v>3183</v>
      </c>
      <c r="J9" s="287">
        <v>3168</v>
      </c>
      <c r="K9" s="254">
        <v>3065</v>
      </c>
      <c r="L9" s="254">
        <v>2987</v>
      </c>
      <c r="M9" s="254">
        <v>3008</v>
      </c>
    </row>
    <row r="10" spans="1:13">
      <c r="A10" s="33" t="s">
        <v>23</v>
      </c>
      <c r="B10" s="19">
        <v>37</v>
      </c>
      <c r="C10" s="287">
        <v>35</v>
      </c>
      <c r="D10" s="287">
        <v>35</v>
      </c>
      <c r="E10" s="276">
        <v>34</v>
      </c>
      <c r="F10" s="276">
        <v>34</v>
      </c>
      <c r="G10" s="276">
        <v>34</v>
      </c>
      <c r="H10" s="288">
        <v>7629</v>
      </c>
      <c r="I10" s="287">
        <v>7177</v>
      </c>
      <c r="J10" s="287">
        <v>7146</v>
      </c>
      <c r="K10" s="254">
        <v>7031</v>
      </c>
      <c r="L10" s="254">
        <v>6891</v>
      </c>
      <c r="M10" s="254">
        <v>6758</v>
      </c>
    </row>
    <row r="11" spans="1:13">
      <c r="A11" s="33" t="s">
        <v>24</v>
      </c>
      <c r="B11" s="19">
        <v>41</v>
      </c>
      <c r="C11" s="287">
        <v>39</v>
      </c>
      <c r="D11" s="287">
        <v>39</v>
      </c>
      <c r="E11" s="276">
        <v>39</v>
      </c>
      <c r="F11" s="276">
        <v>38</v>
      </c>
      <c r="G11" s="276">
        <v>38</v>
      </c>
      <c r="H11" s="288">
        <v>7045</v>
      </c>
      <c r="I11" s="287">
        <v>6688</v>
      </c>
      <c r="J11" s="287">
        <v>6686</v>
      </c>
      <c r="K11" s="254">
        <v>6458</v>
      </c>
      <c r="L11" s="254">
        <v>6349</v>
      </c>
      <c r="M11" s="254">
        <v>6254</v>
      </c>
    </row>
    <row r="12" spans="1:13">
      <c r="A12" s="33" t="s">
        <v>25</v>
      </c>
      <c r="B12" s="19">
        <v>46</v>
      </c>
      <c r="C12" s="287">
        <v>35</v>
      </c>
      <c r="D12" s="287">
        <v>34</v>
      </c>
      <c r="E12" s="276">
        <v>34</v>
      </c>
      <c r="F12" s="276">
        <v>34</v>
      </c>
      <c r="G12" s="276">
        <v>34</v>
      </c>
      <c r="H12" s="288">
        <v>8511</v>
      </c>
      <c r="I12" s="287">
        <v>7743</v>
      </c>
      <c r="J12" s="287">
        <v>7690</v>
      </c>
      <c r="K12" s="254">
        <v>7409</v>
      </c>
      <c r="L12" s="254">
        <v>7223</v>
      </c>
      <c r="M12" s="254">
        <v>7078</v>
      </c>
    </row>
    <row r="13" spans="1:13">
      <c r="A13" s="33" t="s">
        <v>26</v>
      </c>
      <c r="B13" s="19">
        <v>49</v>
      </c>
      <c r="C13" s="287">
        <v>48</v>
      </c>
      <c r="D13" s="287">
        <v>46</v>
      </c>
      <c r="E13" s="276">
        <v>45</v>
      </c>
      <c r="F13" s="276">
        <v>45</v>
      </c>
      <c r="G13" s="276">
        <v>43</v>
      </c>
      <c r="H13" s="288">
        <v>7910</v>
      </c>
      <c r="I13" s="287">
        <v>7513</v>
      </c>
      <c r="J13" s="287">
        <v>7504</v>
      </c>
      <c r="K13" s="254">
        <v>7351</v>
      </c>
      <c r="L13" s="254">
        <v>7152</v>
      </c>
      <c r="M13" s="254">
        <v>6939</v>
      </c>
    </row>
    <row r="14" spans="1:13">
      <c r="A14" s="33" t="s">
        <v>27</v>
      </c>
      <c r="B14" s="19">
        <v>24</v>
      </c>
      <c r="C14" s="287">
        <v>24</v>
      </c>
      <c r="D14" s="287">
        <v>24</v>
      </c>
      <c r="E14" s="276">
        <v>24</v>
      </c>
      <c r="F14" s="276">
        <v>23</v>
      </c>
      <c r="G14" s="276">
        <v>23</v>
      </c>
      <c r="H14" s="288">
        <v>5366</v>
      </c>
      <c r="I14" s="287">
        <v>4854</v>
      </c>
      <c r="J14" s="287">
        <v>4762</v>
      </c>
      <c r="K14" s="254">
        <v>4701</v>
      </c>
      <c r="L14" s="254">
        <v>4603</v>
      </c>
      <c r="M14" s="254">
        <v>4607</v>
      </c>
    </row>
    <row r="15" spans="1:13">
      <c r="A15" s="33" t="s">
        <v>28</v>
      </c>
      <c r="B15" s="19">
        <v>25</v>
      </c>
      <c r="C15" s="287">
        <v>25</v>
      </c>
      <c r="D15" s="287">
        <v>25</v>
      </c>
      <c r="E15" s="276">
        <v>25</v>
      </c>
      <c r="F15" s="276">
        <v>25</v>
      </c>
      <c r="G15" s="276">
        <v>25</v>
      </c>
      <c r="H15" s="288">
        <v>3849</v>
      </c>
      <c r="I15" s="287">
        <v>3652</v>
      </c>
      <c r="J15" s="287">
        <v>3713</v>
      </c>
      <c r="K15" s="254">
        <v>3574</v>
      </c>
      <c r="L15" s="254">
        <v>3471</v>
      </c>
      <c r="M15" s="254">
        <v>3409</v>
      </c>
    </row>
    <row r="16" spans="1:13">
      <c r="A16" s="33" t="s">
        <v>127</v>
      </c>
      <c r="B16" s="19">
        <v>35</v>
      </c>
      <c r="C16" s="287">
        <v>33</v>
      </c>
      <c r="D16" s="287">
        <v>33</v>
      </c>
      <c r="E16" s="276">
        <v>33</v>
      </c>
      <c r="F16" s="276">
        <v>32</v>
      </c>
      <c r="G16" s="276">
        <v>29</v>
      </c>
      <c r="H16" s="288">
        <v>5936</v>
      </c>
      <c r="I16" s="287">
        <v>5441</v>
      </c>
      <c r="J16" s="287">
        <v>5344</v>
      </c>
      <c r="K16" s="254">
        <v>5193</v>
      </c>
      <c r="L16" s="254">
        <v>5140</v>
      </c>
      <c r="M16" s="254">
        <v>5006</v>
      </c>
    </row>
    <row r="17" spans="1:16">
      <c r="A17" s="33" t="s">
        <v>487</v>
      </c>
      <c r="B17" s="19">
        <v>44</v>
      </c>
      <c r="C17" s="287">
        <v>39</v>
      </c>
      <c r="D17" s="287">
        <v>39</v>
      </c>
      <c r="E17" s="276">
        <v>39</v>
      </c>
      <c r="F17" s="276">
        <v>39</v>
      </c>
      <c r="G17" s="276">
        <v>34</v>
      </c>
      <c r="H17" s="288">
        <v>9163</v>
      </c>
      <c r="I17" s="287">
        <v>8409</v>
      </c>
      <c r="J17" s="287">
        <v>8343</v>
      </c>
      <c r="K17" s="254">
        <v>8121</v>
      </c>
      <c r="L17" s="254">
        <v>7946</v>
      </c>
      <c r="M17" s="254">
        <v>7852</v>
      </c>
    </row>
    <row r="18" spans="1:16">
      <c r="A18" s="33" t="s">
        <v>29</v>
      </c>
      <c r="B18" s="19">
        <v>46</v>
      </c>
      <c r="C18" s="287">
        <v>46</v>
      </c>
      <c r="D18" s="287">
        <v>46</v>
      </c>
      <c r="E18" s="276">
        <v>46</v>
      </c>
      <c r="F18" s="276">
        <v>44</v>
      </c>
      <c r="G18" s="276">
        <v>44</v>
      </c>
      <c r="H18" s="288">
        <v>7985</v>
      </c>
      <c r="I18" s="287">
        <v>7452</v>
      </c>
      <c r="J18" s="287">
        <v>7343</v>
      </c>
      <c r="K18" s="254">
        <v>7201</v>
      </c>
      <c r="L18" s="254">
        <v>7136</v>
      </c>
      <c r="M18" s="254">
        <v>7059</v>
      </c>
    </row>
    <row r="19" spans="1:16">
      <c r="A19" s="174" t="s">
        <v>30</v>
      </c>
      <c r="B19" s="15">
        <v>453</v>
      </c>
      <c r="C19" s="282">
        <v>423</v>
      </c>
      <c r="D19" s="282">
        <v>418</v>
      </c>
      <c r="E19" s="73">
        <v>411</v>
      </c>
      <c r="F19" s="73">
        <v>405</v>
      </c>
      <c r="G19" s="73">
        <v>400</v>
      </c>
      <c r="H19" s="286">
        <v>101060</v>
      </c>
      <c r="I19" s="282">
        <v>94549</v>
      </c>
      <c r="J19" s="282">
        <v>93899</v>
      </c>
      <c r="K19" s="284">
        <v>92293</v>
      </c>
      <c r="L19" s="284">
        <v>91006</v>
      </c>
      <c r="M19" s="284">
        <v>90315</v>
      </c>
    </row>
    <row r="20" spans="1:16">
      <c r="A20" s="33" t="s">
        <v>31</v>
      </c>
      <c r="B20" s="19">
        <v>32</v>
      </c>
      <c r="C20" s="287">
        <v>31</v>
      </c>
      <c r="D20" s="287">
        <v>31</v>
      </c>
      <c r="E20" s="276">
        <v>31</v>
      </c>
      <c r="F20" s="276">
        <v>31</v>
      </c>
      <c r="G20" s="276">
        <v>30</v>
      </c>
      <c r="H20" s="288">
        <v>7550</v>
      </c>
      <c r="I20" s="287">
        <v>7328</v>
      </c>
      <c r="J20" s="287">
        <v>7393</v>
      </c>
      <c r="K20" s="254">
        <v>7308</v>
      </c>
      <c r="L20" s="254">
        <v>7192</v>
      </c>
      <c r="M20" s="254">
        <v>7155</v>
      </c>
    </row>
    <row r="21" spans="1:16">
      <c r="A21" s="33" t="s">
        <v>32</v>
      </c>
      <c r="B21" s="19">
        <v>30</v>
      </c>
      <c r="C21" s="287">
        <v>25</v>
      </c>
      <c r="D21" s="287">
        <v>25</v>
      </c>
      <c r="E21" s="276">
        <v>26</v>
      </c>
      <c r="F21" s="276">
        <v>26</v>
      </c>
      <c r="G21" s="276">
        <v>26</v>
      </c>
      <c r="H21" s="288">
        <v>6704</v>
      </c>
      <c r="I21" s="287">
        <v>5942</v>
      </c>
      <c r="J21" s="287">
        <v>5808</v>
      </c>
      <c r="K21" s="254">
        <v>5650</v>
      </c>
      <c r="L21" s="254">
        <v>5594</v>
      </c>
      <c r="M21" s="254">
        <v>5559</v>
      </c>
    </row>
    <row r="22" spans="1:16">
      <c r="A22" s="33" t="s">
        <v>33</v>
      </c>
      <c r="B22" s="19">
        <v>33</v>
      </c>
      <c r="C22" s="287">
        <v>32</v>
      </c>
      <c r="D22" s="287">
        <v>32</v>
      </c>
      <c r="E22" s="276">
        <v>32</v>
      </c>
      <c r="F22" s="276">
        <v>29</v>
      </c>
      <c r="G22" s="276">
        <v>29</v>
      </c>
      <c r="H22" s="288">
        <v>7460</v>
      </c>
      <c r="I22" s="287">
        <v>7215</v>
      </c>
      <c r="J22" s="287">
        <v>7294</v>
      </c>
      <c r="K22" s="254">
        <v>7294</v>
      </c>
      <c r="L22" s="254">
        <v>7207</v>
      </c>
      <c r="M22" s="254">
        <v>7143</v>
      </c>
      <c r="P22" s="88"/>
    </row>
    <row r="23" spans="1:16">
      <c r="A23" s="33" t="s">
        <v>34</v>
      </c>
      <c r="B23" s="19">
        <v>13</v>
      </c>
      <c r="C23" s="287">
        <v>12</v>
      </c>
      <c r="D23" s="287">
        <v>12</v>
      </c>
      <c r="E23" s="276">
        <v>12</v>
      </c>
      <c r="F23" s="276">
        <v>11</v>
      </c>
      <c r="G23" s="276">
        <v>11</v>
      </c>
      <c r="H23" s="288">
        <v>2921</v>
      </c>
      <c r="I23" s="287">
        <v>2836</v>
      </c>
      <c r="J23" s="287">
        <v>2818</v>
      </c>
      <c r="K23" s="254">
        <v>2856</v>
      </c>
      <c r="L23" s="254">
        <v>2837</v>
      </c>
      <c r="M23" s="254">
        <v>2839</v>
      </c>
    </row>
    <row r="24" spans="1:16">
      <c r="A24" s="33" t="s">
        <v>129</v>
      </c>
      <c r="B24" s="19">
        <v>49</v>
      </c>
      <c r="C24" s="287">
        <v>47</v>
      </c>
      <c r="D24" s="287">
        <v>47</v>
      </c>
      <c r="E24" s="276">
        <v>45</v>
      </c>
      <c r="F24" s="276">
        <v>45</v>
      </c>
      <c r="G24" s="276">
        <v>46</v>
      </c>
      <c r="H24" s="288">
        <v>11129</v>
      </c>
      <c r="I24" s="287">
        <v>9806</v>
      </c>
      <c r="J24" s="287">
        <v>9615</v>
      </c>
      <c r="K24" s="254">
        <v>9269</v>
      </c>
      <c r="L24" s="254">
        <v>9117</v>
      </c>
      <c r="M24" s="254">
        <v>8974</v>
      </c>
    </row>
    <row r="25" spans="1:16">
      <c r="A25" s="33" t="s">
        <v>35</v>
      </c>
      <c r="B25" s="19">
        <v>34</v>
      </c>
      <c r="C25" s="287">
        <v>33</v>
      </c>
      <c r="D25" s="287">
        <v>33</v>
      </c>
      <c r="E25" s="276">
        <v>33</v>
      </c>
      <c r="F25" s="276">
        <v>33</v>
      </c>
      <c r="G25" s="276">
        <v>30</v>
      </c>
      <c r="H25" s="288">
        <v>10302</v>
      </c>
      <c r="I25" s="287">
        <v>10427</v>
      </c>
      <c r="J25" s="287">
        <v>10408</v>
      </c>
      <c r="K25" s="254">
        <v>10333</v>
      </c>
      <c r="L25" s="254">
        <v>10401</v>
      </c>
      <c r="M25" s="254">
        <v>10448</v>
      </c>
    </row>
    <row r="26" spans="1:16">
      <c r="A26" s="33" t="s">
        <v>36</v>
      </c>
      <c r="B26" s="19">
        <v>33</v>
      </c>
      <c r="C26" s="287">
        <v>33</v>
      </c>
      <c r="D26" s="287">
        <v>32</v>
      </c>
      <c r="E26" s="276">
        <v>32</v>
      </c>
      <c r="F26" s="276">
        <v>32</v>
      </c>
      <c r="G26" s="276">
        <v>32</v>
      </c>
      <c r="H26" s="288">
        <v>6492</v>
      </c>
      <c r="I26" s="287">
        <v>5472</v>
      </c>
      <c r="J26" s="287">
        <v>5376</v>
      </c>
      <c r="K26" s="254">
        <v>5227</v>
      </c>
      <c r="L26" s="254">
        <v>5175</v>
      </c>
      <c r="M26" s="254">
        <v>5123</v>
      </c>
    </row>
    <row r="27" spans="1:16">
      <c r="A27" s="33" t="s">
        <v>37</v>
      </c>
      <c r="B27" s="19">
        <v>52</v>
      </c>
      <c r="C27" s="287">
        <v>49</v>
      </c>
      <c r="D27" s="287">
        <v>49</v>
      </c>
      <c r="E27" s="276">
        <v>49</v>
      </c>
      <c r="F27" s="276">
        <v>49</v>
      </c>
      <c r="G27" s="276">
        <v>49</v>
      </c>
      <c r="H27" s="288">
        <v>11410</v>
      </c>
      <c r="I27" s="287">
        <v>11236</v>
      </c>
      <c r="J27" s="287">
        <v>11235</v>
      </c>
      <c r="K27" s="254">
        <v>11104</v>
      </c>
      <c r="L27" s="254">
        <v>10941</v>
      </c>
      <c r="M27" s="254">
        <v>10859</v>
      </c>
    </row>
    <row r="28" spans="1:16">
      <c r="A28" s="33" t="s">
        <v>38</v>
      </c>
      <c r="B28" s="19">
        <v>34</v>
      </c>
      <c r="C28" s="287">
        <v>29</v>
      </c>
      <c r="D28" s="287">
        <v>28</v>
      </c>
      <c r="E28" s="276">
        <v>25</v>
      </c>
      <c r="F28" s="276">
        <v>25</v>
      </c>
      <c r="G28" s="276">
        <v>25</v>
      </c>
      <c r="H28" s="288">
        <v>4796</v>
      </c>
      <c r="I28" s="287">
        <v>4257</v>
      </c>
      <c r="J28" s="287">
        <v>4198</v>
      </c>
      <c r="K28" s="254">
        <v>4083</v>
      </c>
      <c r="L28" s="254">
        <v>4003</v>
      </c>
      <c r="M28" s="254">
        <v>3933</v>
      </c>
    </row>
    <row r="29" spans="1:16">
      <c r="A29" s="33" t="s">
        <v>39</v>
      </c>
      <c r="B29" s="19">
        <v>33</v>
      </c>
      <c r="C29" s="287">
        <v>27</v>
      </c>
      <c r="D29" s="287">
        <v>27</v>
      </c>
      <c r="E29" s="276">
        <v>27</v>
      </c>
      <c r="F29" s="276">
        <v>26</v>
      </c>
      <c r="G29" s="276">
        <v>26</v>
      </c>
      <c r="H29" s="288">
        <v>9144</v>
      </c>
      <c r="I29" s="287">
        <v>8896</v>
      </c>
      <c r="J29" s="287">
        <v>8861</v>
      </c>
      <c r="K29" s="254">
        <v>8676</v>
      </c>
      <c r="L29" s="254">
        <v>8496</v>
      </c>
      <c r="M29" s="254">
        <v>8526</v>
      </c>
    </row>
    <row r="30" spans="1:16">
      <c r="A30" s="33" t="s">
        <v>40</v>
      </c>
      <c r="B30" s="19">
        <v>23</v>
      </c>
      <c r="C30" s="287">
        <v>22</v>
      </c>
      <c r="D30" s="287">
        <v>21</v>
      </c>
      <c r="E30" s="276">
        <v>20</v>
      </c>
      <c r="F30" s="276">
        <v>20</v>
      </c>
      <c r="G30" s="276">
        <v>19</v>
      </c>
      <c r="H30" s="288">
        <v>4176</v>
      </c>
      <c r="I30" s="287">
        <v>3776</v>
      </c>
      <c r="J30" s="287">
        <v>3752</v>
      </c>
      <c r="K30" s="254">
        <v>3688</v>
      </c>
      <c r="L30" s="254">
        <v>3622</v>
      </c>
      <c r="M30" s="254">
        <v>3481</v>
      </c>
    </row>
    <row r="31" spans="1:16">
      <c r="A31" s="33" t="s">
        <v>41</v>
      </c>
      <c r="B31" s="19">
        <v>37</v>
      </c>
      <c r="C31" s="287">
        <v>34</v>
      </c>
      <c r="D31" s="287">
        <v>32</v>
      </c>
      <c r="E31" s="276">
        <v>31</v>
      </c>
      <c r="F31" s="276">
        <v>31</v>
      </c>
      <c r="G31" s="276">
        <v>31</v>
      </c>
      <c r="H31" s="288">
        <v>6829</v>
      </c>
      <c r="I31" s="287">
        <v>5751</v>
      </c>
      <c r="J31" s="287">
        <v>5604</v>
      </c>
      <c r="K31" s="254">
        <v>5450</v>
      </c>
      <c r="L31" s="254">
        <v>5214</v>
      </c>
      <c r="M31" s="254">
        <v>5104</v>
      </c>
    </row>
    <row r="32" spans="1:16">
      <c r="A32" s="33" t="s">
        <v>42</v>
      </c>
      <c r="B32" s="19">
        <v>50</v>
      </c>
      <c r="C32" s="287">
        <v>49</v>
      </c>
      <c r="D32" s="287">
        <v>49</v>
      </c>
      <c r="E32" s="276">
        <v>48</v>
      </c>
      <c r="F32" s="276">
        <v>47</v>
      </c>
      <c r="G32" s="276">
        <v>46</v>
      </c>
      <c r="H32" s="288">
        <v>12147</v>
      </c>
      <c r="I32" s="287">
        <v>11607</v>
      </c>
      <c r="J32" s="287">
        <v>11537</v>
      </c>
      <c r="K32" s="254">
        <v>11355</v>
      </c>
      <c r="L32" s="254">
        <v>11207</v>
      </c>
      <c r="M32" s="254">
        <v>11171</v>
      </c>
    </row>
    <row r="33" spans="1:14">
      <c r="A33" s="174" t="s">
        <v>74</v>
      </c>
      <c r="B33" s="15">
        <v>231</v>
      </c>
      <c r="C33" s="282">
        <v>209</v>
      </c>
      <c r="D33" s="282">
        <v>208</v>
      </c>
      <c r="E33" s="283">
        <v>207</v>
      </c>
      <c r="F33" s="283">
        <v>202</v>
      </c>
      <c r="G33" s="283">
        <v>200</v>
      </c>
      <c r="H33" s="286">
        <v>48807</v>
      </c>
      <c r="I33" s="282">
        <v>43840</v>
      </c>
      <c r="J33" s="282">
        <v>43110</v>
      </c>
      <c r="K33" s="283">
        <v>42051</v>
      </c>
      <c r="L33" s="283">
        <v>41057</v>
      </c>
      <c r="M33" s="283">
        <v>40345</v>
      </c>
    </row>
    <row r="34" spans="1:14">
      <c r="A34" s="33" t="s">
        <v>44</v>
      </c>
      <c r="B34" s="19">
        <v>10</v>
      </c>
      <c r="C34" s="287">
        <v>10</v>
      </c>
      <c r="D34" s="287">
        <v>10</v>
      </c>
      <c r="E34" s="276">
        <v>9</v>
      </c>
      <c r="F34" s="276">
        <v>9</v>
      </c>
      <c r="G34" s="276">
        <v>9</v>
      </c>
      <c r="H34" s="288">
        <v>2292</v>
      </c>
      <c r="I34" s="287">
        <v>2081</v>
      </c>
      <c r="J34" s="287">
        <v>1965</v>
      </c>
      <c r="K34" s="254">
        <v>1907</v>
      </c>
      <c r="L34" s="254">
        <v>1830</v>
      </c>
      <c r="M34" s="254">
        <v>1725</v>
      </c>
    </row>
    <row r="35" spans="1:14">
      <c r="A35" s="33" t="s">
        <v>45</v>
      </c>
      <c r="B35" s="19">
        <v>52</v>
      </c>
      <c r="C35" s="287">
        <v>49</v>
      </c>
      <c r="D35" s="287">
        <v>49</v>
      </c>
      <c r="E35" s="276">
        <v>49</v>
      </c>
      <c r="F35" s="276">
        <v>49</v>
      </c>
      <c r="G35" s="276">
        <v>49</v>
      </c>
      <c r="H35" s="288">
        <v>11738</v>
      </c>
      <c r="I35" s="287">
        <v>10747</v>
      </c>
      <c r="J35" s="287">
        <v>10642</v>
      </c>
      <c r="K35" s="254">
        <v>10425</v>
      </c>
      <c r="L35" s="254">
        <v>10273</v>
      </c>
      <c r="M35" s="254">
        <v>10151</v>
      </c>
      <c r="N35" s="88"/>
    </row>
    <row r="36" spans="1:14">
      <c r="A36" s="33" t="s">
        <v>46</v>
      </c>
      <c r="B36" s="19">
        <v>34</v>
      </c>
      <c r="C36" s="287">
        <v>29</v>
      </c>
      <c r="D36" s="287">
        <v>29</v>
      </c>
      <c r="E36" s="276">
        <v>29</v>
      </c>
      <c r="F36" s="276">
        <v>28</v>
      </c>
      <c r="G36" s="276">
        <v>28</v>
      </c>
      <c r="H36" s="288">
        <v>5923</v>
      </c>
      <c r="I36" s="287">
        <v>5062</v>
      </c>
      <c r="J36" s="287">
        <v>4935</v>
      </c>
      <c r="K36" s="254">
        <v>4762</v>
      </c>
      <c r="L36" s="254">
        <v>4605</v>
      </c>
      <c r="M36" s="254">
        <v>4463</v>
      </c>
    </row>
    <row r="37" spans="1:14">
      <c r="A37" s="33" t="s">
        <v>47</v>
      </c>
      <c r="B37" s="19">
        <v>33</v>
      </c>
      <c r="C37" s="287">
        <v>32</v>
      </c>
      <c r="D37" s="287">
        <v>32</v>
      </c>
      <c r="E37" s="276">
        <v>32</v>
      </c>
      <c r="F37" s="276">
        <v>32</v>
      </c>
      <c r="G37" s="276">
        <v>31</v>
      </c>
      <c r="H37" s="288">
        <v>8929</v>
      </c>
      <c r="I37" s="287">
        <v>8272</v>
      </c>
      <c r="J37" s="287">
        <v>8139</v>
      </c>
      <c r="K37" s="254">
        <v>7847</v>
      </c>
      <c r="L37" s="254">
        <v>7664</v>
      </c>
      <c r="M37" s="254">
        <v>7586</v>
      </c>
    </row>
    <row r="38" spans="1:14">
      <c r="A38" s="33" t="s">
        <v>48</v>
      </c>
      <c r="B38" s="19">
        <v>30</v>
      </c>
      <c r="C38" s="287">
        <v>19</v>
      </c>
      <c r="D38" s="287">
        <v>19</v>
      </c>
      <c r="E38" s="276">
        <v>19</v>
      </c>
      <c r="F38" s="276">
        <v>19</v>
      </c>
      <c r="G38" s="276">
        <v>19</v>
      </c>
      <c r="H38" s="288">
        <v>4781</v>
      </c>
      <c r="I38" s="287">
        <v>4023</v>
      </c>
      <c r="J38" s="287">
        <v>3980</v>
      </c>
      <c r="K38" s="254">
        <v>3867</v>
      </c>
      <c r="L38" s="254">
        <v>3800</v>
      </c>
      <c r="M38" s="254">
        <v>3803</v>
      </c>
    </row>
    <row r="39" spans="1:14">
      <c r="A39" s="33" t="s">
        <v>49</v>
      </c>
      <c r="B39" s="19">
        <v>26</v>
      </c>
      <c r="C39" s="287">
        <v>25</v>
      </c>
      <c r="D39" s="287">
        <v>25</v>
      </c>
      <c r="E39" s="276">
        <v>25</v>
      </c>
      <c r="F39" s="276">
        <v>21</v>
      </c>
      <c r="G39" s="276">
        <v>21</v>
      </c>
      <c r="H39" s="288">
        <v>4812</v>
      </c>
      <c r="I39" s="287">
        <v>4247</v>
      </c>
      <c r="J39" s="287">
        <v>4154</v>
      </c>
      <c r="K39" s="254">
        <v>4061</v>
      </c>
      <c r="L39" s="254">
        <v>3933</v>
      </c>
      <c r="M39" s="254">
        <v>3835</v>
      </c>
    </row>
    <row r="40" spans="1:14">
      <c r="A40" s="33" t="s">
        <v>50</v>
      </c>
      <c r="B40" s="19">
        <v>28</v>
      </c>
      <c r="C40" s="287">
        <v>28</v>
      </c>
      <c r="D40" s="287">
        <v>27</v>
      </c>
      <c r="E40" s="276">
        <v>27</v>
      </c>
      <c r="F40" s="276">
        <v>27</v>
      </c>
      <c r="G40" s="276">
        <v>27</v>
      </c>
      <c r="H40" s="288">
        <v>6671</v>
      </c>
      <c r="I40" s="287">
        <v>5885</v>
      </c>
      <c r="J40" s="287">
        <v>5810</v>
      </c>
      <c r="K40" s="254">
        <v>5723</v>
      </c>
      <c r="L40" s="254">
        <v>5618</v>
      </c>
      <c r="M40" s="254">
        <v>5532</v>
      </c>
    </row>
    <row r="41" spans="1:14">
      <c r="A41" s="33" t="s">
        <v>51</v>
      </c>
      <c r="B41" s="19">
        <v>18</v>
      </c>
      <c r="C41" s="287">
        <v>17</v>
      </c>
      <c r="D41" s="287">
        <v>17</v>
      </c>
      <c r="E41" s="276">
        <v>17</v>
      </c>
      <c r="F41" s="276">
        <v>17</v>
      </c>
      <c r="G41" s="276">
        <v>16</v>
      </c>
      <c r="H41" s="288">
        <v>3661</v>
      </c>
      <c r="I41" s="287">
        <v>3523</v>
      </c>
      <c r="J41" s="287">
        <v>3485</v>
      </c>
      <c r="K41" s="254">
        <v>3459</v>
      </c>
      <c r="L41" s="254">
        <v>3334</v>
      </c>
      <c r="M41" s="254">
        <v>3250</v>
      </c>
    </row>
    <row r="42" spans="1:14">
      <c r="A42" s="174" t="s">
        <v>52</v>
      </c>
      <c r="B42" s="15">
        <v>49</v>
      </c>
      <c r="C42" s="282">
        <v>46</v>
      </c>
      <c r="D42" s="282">
        <v>46</v>
      </c>
      <c r="E42" s="283">
        <v>45</v>
      </c>
      <c r="F42" s="283">
        <v>45</v>
      </c>
      <c r="G42" s="283">
        <v>45</v>
      </c>
      <c r="H42" s="286">
        <v>14614</v>
      </c>
      <c r="I42" s="282">
        <v>15846</v>
      </c>
      <c r="J42" s="282">
        <v>16116</v>
      </c>
      <c r="K42" s="283">
        <v>15849</v>
      </c>
      <c r="L42" s="283">
        <v>15778</v>
      </c>
      <c r="M42" s="283">
        <v>15751</v>
      </c>
    </row>
    <row r="43" spans="1:14">
      <c r="A43" s="175" t="s">
        <v>75</v>
      </c>
      <c r="B43" s="23">
        <v>6</v>
      </c>
      <c r="C43" s="289">
        <v>5</v>
      </c>
      <c r="D43" s="289">
        <v>5</v>
      </c>
      <c r="E43" s="285">
        <v>5</v>
      </c>
      <c r="F43" s="285">
        <v>5</v>
      </c>
      <c r="G43" s="285">
        <v>5</v>
      </c>
      <c r="H43" s="290">
        <v>1197</v>
      </c>
      <c r="I43" s="289">
        <v>1410</v>
      </c>
      <c r="J43" s="282">
        <v>1490</v>
      </c>
      <c r="K43" s="285">
        <v>1505</v>
      </c>
      <c r="L43" s="285">
        <v>1656</v>
      </c>
      <c r="M43" s="285">
        <v>1740</v>
      </c>
    </row>
    <row r="44" spans="1:14" ht="47.25" customHeight="1">
      <c r="A44" s="397" t="s">
        <v>363</v>
      </c>
      <c r="B44" s="397"/>
      <c r="C44" s="397"/>
      <c r="D44" s="397"/>
      <c r="E44" s="397"/>
      <c r="F44" s="397"/>
      <c r="G44" s="397"/>
      <c r="H44" s="397"/>
      <c r="I44" s="397"/>
      <c r="J44" s="397"/>
      <c r="K44" s="397"/>
      <c r="L44" s="397"/>
      <c r="M44" s="397"/>
    </row>
  </sheetData>
  <mergeCells count="5">
    <mergeCell ref="A2:A3"/>
    <mergeCell ref="B2:G2"/>
    <mergeCell ref="H2:M2"/>
    <mergeCell ref="A1:M1"/>
    <mergeCell ref="A44:M44"/>
  </mergeCells>
  <phoneticPr fontId="3" type="noConversion"/>
  <pageMargins left="0.51181102362204722" right="0.51181102362204722" top="0.98958333333333337" bottom="0.86614173228346458" header="0.51181102362204722" footer="0.51181102362204722"/>
  <pageSetup paperSize="9" orientation="portrait" verticalDpi="0" r:id="rId1"/>
  <headerFooter alignWithMargins="0">
    <oddHeader>&amp;C&amp;8&amp;K01+049 7. Învățământ, știință și proprietate intelectuală 
&amp;"Arial Cyr,Italic"7. Образование, наука и интеллектуальная собственность 
7. Education, science and intellectual property</oddHeader>
    <oddFooter>&amp;L&amp;8&amp;K01+046Anuarul statistic al Republicii Moldova, ediția 2025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1.</vt:lpstr>
      <vt:lpstr>2.</vt:lpstr>
      <vt:lpstr>3.</vt:lpstr>
      <vt:lpstr>4t</vt:lpstr>
      <vt:lpstr>5.</vt:lpstr>
      <vt:lpstr>6.</vt:lpstr>
      <vt:lpstr>7.~</vt:lpstr>
      <vt:lpstr>8.</vt:lpstr>
      <vt:lpstr>9t</vt:lpstr>
      <vt:lpstr>10.</vt:lpstr>
      <vt:lpstr>11.</vt:lpstr>
      <vt:lpstr>12.</vt:lpstr>
      <vt:lpstr>13.~</vt:lpstr>
      <vt:lpstr>14.</vt:lpstr>
      <vt:lpstr>15.~</vt:lpstr>
      <vt:lpstr>16.</vt:lpstr>
      <vt:lpstr>17.</vt:lpstr>
      <vt:lpstr>18.</vt:lpstr>
      <vt:lpstr>19.~</vt:lpstr>
      <vt:lpstr>20.</vt:lpstr>
      <vt:lpstr>21t</vt:lpstr>
      <vt:lpstr>22.</vt:lpstr>
      <vt:lpstr>23.~</vt:lpstr>
      <vt:lpstr>24.</vt:lpstr>
      <vt:lpstr>25.~</vt:lpstr>
      <vt:lpstr>26.~</vt:lpstr>
      <vt:lpstr>27.</vt:lpstr>
      <vt:lpstr>28.</vt:lpstr>
      <vt:lpstr>29t</vt:lpstr>
      <vt:lpstr>30.</vt:lpstr>
      <vt:lpstr>31.</vt:lpstr>
      <vt:lpstr>32.</vt:lpstr>
      <vt:lpstr>33.~</vt:lpstr>
      <vt:lpstr>34.~</vt:lpstr>
      <vt:lpstr>35.</vt:lpstr>
      <vt:lpstr>36.</vt:lpstr>
      <vt:lpstr>37.</vt:lpstr>
      <vt:lpstr>38.~</vt:lpstr>
      <vt:lpstr>39.~</vt:lpstr>
      <vt:lpstr>40.</vt:lpstr>
      <vt:lpstr>41t</vt:lpstr>
      <vt:lpstr>42.</vt:lpstr>
      <vt:lpstr>43.</vt:lpstr>
    </vt:vector>
  </TitlesOfParts>
  <Company>- ETH0 -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Larisa Spanciuc</cp:lastModifiedBy>
  <cp:lastPrinted>2023-02-20T07:38:14Z</cp:lastPrinted>
  <dcterms:created xsi:type="dcterms:W3CDTF">2007-12-28T06:05:36Z</dcterms:created>
  <dcterms:modified xsi:type="dcterms:W3CDTF">2025-11-26T15:13:56Z</dcterms:modified>
</cp:coreProperties>
</file>